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9720" windowHeight="4245" tabRatio="676" activeTab="0"/>
  </bookViews>
  <sheets>
    <sheet name="Dati prestito" sheetId="1" r:id="rId1"/>
    <sheet name="Piano di ammortamento" sheetId="2" r:id="rId2"/>
    <sheet name="Grafico" sheetId="3" r:id="rId3"/>
    <sheet name="Protezione" sheetId="4" state="veryHidden" r:id="rId4"/>
    <sheet name="Modifiche" sheetId="5" state="veryHidden" r:id="rId5"/>
  </sheets>
  <definedNames>
    <definedName name="__IntlFixup" hidden="1">TRUE</definedName>
    <definedName name="__IntlFixupTable" hidden="1">#REF!</definedName>
    <definedName name="_xlnm.Print_Area" localSheetId="0">'Dati prestito'!$C$3:$L$32</definedName>
    <definedName name="_xlnm.Print_Area" localSheetId="2">'Grafico'!$C$3:$O$38</definedName>
    <definedName name="_xlnm.Print_Area" localSheetId="1">'Piano di ammortamento'!$C$16:$O$265</definedName>
    <definedName name="back6">'Dati prestito'!$J$28</definedName>
    <definedName name="back7">'Dati prestito'!$J$31</definedName>
    <definedName name="CDB">'Dati prestito'!#REF!</definedName>
    <definedName name="CS">'Dati prestito'!#REF!</definedName>
    <definedName name="data1">'Dati prestito'!$F$23</definedName>
    <definedName name="data2">'Dati prestito'!$F$26</definedName>
    <definedName name="data3">'Dati prestito'!$I$26</definedName>
    <definedName name="data4">'Dati prestito'!$F$27</definedName>
    <definedName name="data5">'Dati prestito'!$I$27</definedName>
    <definedName name="data6">'Dati prestito'!$I$28</definedName>
    <definedName name="data7">'Dati prestito'!$I$31</definedName>
    <definedName name="DATABASE">'Piano di ammortamento'!$E$16:$X$270</definedName>
    <definedName name="datax">'Dati prestito'!$H$26</definedName>
    <definedName name="datay">'Dati prestito'!#REF!</definedName>
    <definedName name="dataz">'Dati prestito'!$I$23</definedName>
    <definedName name="dflt1">'Dati prestito'!$I$6</definedName>
    <definedName name="display_area_1">'Dati prestito'!$B$1:$I$6</definedName>
    <definedName name="display_area_2">'Dati prestito'!$C$3:$L$32</definedName>
    <definedName name="display_area_3">'Piano di ammortamento'!$B$3:$P$266</definedName>
    <definedName name="display_area_4" localSheetId="2">'Grafico'!$C$3:$O$38</definedName>
    <definedName name="DSP">'Dati prestito'!$K$23</definedName>
    <definedName name="DSPIMO">'Dati prestito'!#REF!</definedName>
    <definedName name="DSPMO">'Dati prestito'!$K$24</definedName>
    <definedName name="DSPTLMO">'Dati prestito'!$K$25</definedName>
    <definedName name="DTS">'Piano di ammortamento'!$F$16:$F$256</definedName>
    <definedName name="Entered_Pmt">'Dati prestito'!$I$31</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Header_Area">'Piano di ammortamento'!$B$3:$P$15</definedName>
    <definedName name="INT">'Dati prestito'!$I$33</definedName>
    <definedName name="LoanTable">'Piano di ammortamento'!$E$16:$M$25</definedName>
    <definedName name="LOC">'Dati prestito'!#REF!</definedName>
    <definedName name="LTR">#REF!</definedName>
    <definedName name="NOMO">'Dati prestito'!$F$30</definedName>
    <definedName name="NS">'Dati prestito'!#REF!</definedName>
    <definedName name="NUMCHECK">AND(ISNUMBER('Dati prestito'!$F$26),ISNUMBER('Dati prestito'!$I$26),ISNUMBER('Dati prestito'!$I$27),ISNUMBER('Dati prestito'!$I$28))</definedName>
    <definedName name="NUMENTRIES">'Piano di ammortamento'!#REF!</definedName>
    <definedName name="PERYR">'Dati prestito'!$I$28</definedName>
    <definedName name="pmnt">'Dati prestito'!$I$30</definedName>
    <definedName name="Principal">'Piano di ammortamento'!$M$16:$M$256</definedName>
    <definedName name="RefreshArea">'Piano di ammortamento'!$G$17:$L$256</definedName>
    <definedName name="SRS1">'Piano di ammortamento'!$K$16:$K$256</definedName>
    <definedName name="SRS2">'Piano di ammortamento'!$L$16:$L$256</definedName>
    <definedName name="SS">'Dati prestito'!#REF!</definedName>
    <definedName name="tbl1">'Piano di ammortamento'!$E$16</definedName>
    <definedName name="_xlnm.Print_Titles" localSheetId="1">'Piano di ammortamento'!$3:$15</definedName>
    <definedName name="TOT">'Dati prestito'!$F$33</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 name="warn1">'Dati prestito'!$E$34</definedName>
    <definedName name="warn2">'Dati prestito'!$H$34</definedName>
  </definedNames>
  <calcPr fullCalcOnLoad="1"/>
</workbook>
</file>

<file path=xl/comments1.xml><?xml version="1.0" encoding="utf-8"?>
<comments xmlns="http://schemas.openxmlformats.org/spreadsheetml/2006/main">
  <authors>
    <author>Un utente Microsoft Office soddisfatto</author>
  </authors>
  <commentList>
    <comment ref="J18" authorId="0">
      <text>
        <r>
          <rPr>
            <sz val="8"/>
            <rFont val="Tahoma"/>
            <family val="0"/>
          </rPr>
          <t xml:space="preserve">Il foglio raccoglie tutte le principali informazioni del prestito. </t>
        </r>
      </text>
    </comment>
    <comment ref="E23" authorId="0">
      <text>
        <r>
          <rPr>
            <sz val="8"/>
            <rFont val="Tahoma"/>
            <family val="0"/>
          </rPr>
          <t xml:space="preserve">Immettere il nome di chi eroga il prestito. </t>
        </r>
      </text>
    </comment>
    <comment ref="E26" authorId="0">
      <text>
        <r>
          <rPr>
            <sz val="8"/>
            <rFont val="Tahoma"/>
            <family val="0"/>
          </rPr>
          <t xml:space="preserve">Immettere la quota capitale presa in prestito. </t>
        </r>
      </text>
    </comment>
    <comment ref="H26" authorId="0">
      <text>
        <r>
          <rPr>
            <sz val="8"/>
            <rFont val="Tahoma"/>
            <family val="0"/>
          </rPr>
          <t xml:space="preserve">Immettere il tasso di interesse annuale. </t>
        </r>
      </text>
    </comment>
    <comment ref="E27" authorId="0">
      <text>
        <r>
          <rPr>
            <sz val="8"/>
            <rFont val="Tahoma"/>
            <family val="0"/>
          </rPr>
          <t xml:space="preserve">Immettere la data (formato gg/mm/aa) nella quale è stato erogato, o si prevede verrà erogato, il prestito. </t>
        </r>
      </text>
    </comment>
    <comment ref="H28" authorId="0">
      <text>
        <r>
          <rPr>
            <sz val="8"/>
            <rFont val="Tahoma"/>
            <family val="0"/>
          </rPr>
          <t xml:space="preserve">Immettere il numero di pagamenti effettuati ogni anno. È necessario immettere un numero per il calcolo del prestito. </t>
        </r>
      </text>
    </comment>
    <comment ref="E30" authorId="0">
      <text>
        <r>
          <rPr>
            <sz val="8"/>
            <rFont val="Tahoma"/>
            <family val="0"/>
          </rPr>
          <t xml:space="preserve">Numero di pagamenti che verranno effettuati durante il corso del prestito. </t>
        </r>
      </text>
    </comment>
    <comment ref="F30" authorId="0">
      <text>
        <r>
          <rPr>
            <sz val="8"/>
            <rFont val="Tahoma"/>
            <family val="0"/>
          </rPr>
          <t xml:space="preserve">Le celle ombreggiate contengono formule e vengono automaticamente calcolate 
</t>
        </r>
      </text>
    </comment>
    <comment ref="H30" authorId="0">
      <text>
        <r>
          <rPr>
            <sz val="8"/>
            <rFont val="Tahoma"/>
            <family val="0"/>
          </rPr>
          <t xml:space="preserve">Importo da pagare per ogni periodo. </t>
        </r>
      </text>
    </comment>
    <comment ref="H31" authorId="0">
      <text>
        <r>
          <rPr>
            <sz val="8"/>
            <rFont val="Tahoma"/>
            <family val="0"/>
          </rPr>
          <t xml:space="preserve">Se non viene immesso un importo differente nella cella, il piano di ammortamento utilizzerà l'importo risultante dai dati immessi. </t>
        </r>
      </text>
    </comment>
    <comment ref="E33" authorId="0">
      <text>
        <r>
          <rPr>
            <sz val="8"/>
            <rFont val="Tahoma"/>
            <family val="0"/>
          </rPr>
          <t xml:space="preserve">Somma totale che verrà pagata durante il corso del prestito. </t>
        </r>
      </text>
    </comment>
    <comment ref="H33" authorId="0">
      <text>
        <r>
          <rPr>
            <sz val="8"/>
            <rFont val="Tahoma"/>
            <family val="0"/>
          </rPr>
          <t xml:space="preserve">Interessi che verranno pagati durante il corso del prestito. </t>
        </r>
      </text>
    </comment>
  </commentList>
</comments>
</file>

<file path=xl/comments2.xml><?xml version="1.0" encoding="utf-8"?>
<comments xmlns="http://schemas.openxmlformats.org/spreadsheetml/2006/main">
  <authors>
    <author>Un utente Microsoft Office soddisfatto</author>
  </authors>
  <commentList>
    <comment ref="K7" authorId="0">
      <text>
        <r>
          <rPr>
            <sz val="8"/>
            <rFont val="Tahoma"/>
            <family val="0"/>
          </rPr>
          <t xml:space="preserve">RIFINANZIAMENTO/PREPAGAMENTO
Fare clic sul pulsante per rifinanziare o prepagare un prestito. Questi due metodi diminuiscono l'importo dovuto. Rifinanziare quando si ottiene un'altro prestito, ad un tasso d'interesse minore, per saldare o diminuire  il prestito precedente, diminuendo il tasso d'interesse sul prestito corrente. Prepagare quando vengono pagate somme addizionali di quota capitale riducendo l'importo totale del prestito.
</t>
        </r>
      </text>
    </comment>
    <comment ref="H14" authorId="0">
      <text>
        <r>
          <rPr>
            <sz val="8"/>
            <rFont val="Tahoma"/>
            <family val="0"/>
          </rPr>
          <t>Il bilancio programmato viene calcolato alla costituzione del prestito. Visualizza l'importo rimanente del prestito, dopo ogni scadenza, se vengono effettuati pagamenti regolari. Il bilancio programmato riflette il bilancio attuale se non vengono effettuati pagamenti aggiuntivi di quota capitale.</t>
        </r>
      </text>
    </comment>
    <comment ref="I14" authorId="0">
      <text>
        <r>
          <rPr>
            <sz val="8"/>
            <rFont val="Tahoma"/>
            <family val="0"/>
          </rPr>
          <t xml:space="preserve">Il bilancio attuale viene determinato considerando i pagamenti aggiuntivi di quota capitale effettuati durante la vita del prestito. Il bilancio attuale riflette il bilancio programmato se non vengono effettuati pagamenti aggiuntivi di quota capitale. </t>
        </r>
      </text>
    </comment>
    <comment ref="M14" authorId="0">
      <text>
        <r>
          <rPr>
            <sz val="8"/>
            <rFont val="Tahoma"/>
            <family val="0"/>
          </rPr>
          <t xml:space="preserve">Immettere ogni pagamento aggiuntivo. I pagamenti aggiuntivi diminuisconi la quoata capitale, in questo modo si diminuisce l'importo totale che verrà pagato per l'intero prestito (infatti verranno pagati meno interessi).
</t>
        </r>
      </text>
    </comment>
    <comment ref="L261" authorId="0">
      <text>
        <r>
          <rPr>
            <sz val="8"/>
            <rFont val="Tahoma"/>
            <family val="0"/>
          </rPr>
          <t xml:space="preserve">Immettere annotazioni (promemoria, etc.). Per non includere ulteriori informazioni nello stampato del foglio di lavoro prestito, fare clic sulla casella ed eliminare il testo "Annotazioni". </t>
        </r>
      </text>
    </comment>
  </commentList>
</comments>
</file>

<file path=xl/comments3.xml><?xml version="1.0" encoding="utf-8"?>
<comments xmlns="http://schemas.openxmlformats.org/spreadsheetml/2006/main">
  <authors>
    <author>Un utente Microsoft Office soddisfatto</author>
  </authors>
  <commentList>
    <comment ref="N8" authorId="0">
      <text>
        <r>
          <rPr>
            <sz val="8"/>
            <rFont val="Tahoma"/>
            <family val="0"/>
          </rPr>
          <t xml:space="preserve">Il grafico mostra i pagamenti in quota capitale ed i pagamenti per intreressi effettuati durante l'esistenza del prestito. </t>
        </r>
      </text>
    </comment>
    <comment ref="D10" authorId="0">
      <text>
        <r>
          <rPr>
            <sz val="8"/>
            <rFont val="Tahoma"/>
            <family val="0"/>
          </rPr>
          <t xml:space="preserve">Fare clic sul pulsante per modificare la visualizzazione del grafico. </t>
        </r>
      </text>
    </comment>
    <comment ref="L35" authorId="0">
      <text>
        <r>
          <rPr>
            <sz val="8"/>
            <rFont val="Tahoma"/>
            <family val="0"/>
          </rPr>
          <t xml:space="preserve">Immettere annotazioni (promemoria, etc.). Per non includere ulteriori informazioni nello stampato del foglio di lavoro prestito, fare clic sulla casella ed eliminare il testo "Annotazioni". </t>
        </r>
      </text>
    </comment>
  </commentList>
</comments>
</file>

<file path=xl/sharedStrings.xml><?xml version="1.0" encoding="utf-8"?>
<sst xmlns="http://schemas.openxmlformats.org/spreadsheetml/2006/main" count="26" uniqueCount="26">
  <si>
    <t xml:space="preserve">Immettere il numero di rate che la tabella dovrebbe contenere:  </t>
  </si>
  <si>
    <t xml:space="preserve">  (Massimo 720)</t>
  </si>
  <si>
    <t>Finanziatore</t>
  </si>
  <si>
    <t/>
  </si>
  <si>
    <t>Informazioni di base</t>
  </si>
  <si>
    <t>Importo</t>
  </si>
  <si>
    <t xml:space="preserve">Tasso d'interesse annuale </t>
  </si>
  <si>
    <t>Data d'inizio</t>
  </si>
  <si>
    <t>Pagamenti all'anno</t>
  </si>
  <si>
    <t>Pagamenti</t>
  </si>
  <si>
    <t>Numero di pagamenti</t>
  </si>
  <si>
    <t>Rata</t>
  </si>
  <si>
    <t>Rata effetiva</t>
  </si>
  <si>
    <t>Sommario</t>
  </si>
  <si>
    <t>Importo totale</t>
  </si>
  <si>
    <t xml:space="preserve">Interessi </t>
  </si>
  <si>
    <t xml:space="preserve">Rate
</t>
  </si>
  <si>
    <t>Inizio</t>
  </si>
  <si>
    <t>Tasso d'interesse annuale</t>
  </si>
  <si>
    <t>Bilancio previsto</t>
  </si>
  <si>
    <t>Bilancio effettivo</t>
  </si>
  <si>
    <t>Pagamenti previsti</t>
  </si>
  <si>
    <t>Interessi</t>
  </si>
  <si>
    <t>Quota capitale</t>
  </si>
  <si>
    <t>Quota capitale aggiuntiva</t>
  </si>
  <si>
    <t>Durata del prestito in anni</t>
  </si>
</sst>
</file>

<file path=xl/styles.xml><?xml version="1.0" encoding="utf-8"?>
<styleSheet xmlns="http://schemas.openxmlformats.org/spreadsheetml/2006/main">
  <numFmts count="22">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L.&quot;#,##0_);\(&quot;L.&quot;#,##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quot;$&quot;\ #,##0.00;\-&quot;$&quot;\ #,##0.00"/>
    <numFmt numFmtId="170" formatCode="_-&quot;$&quot;\ * #,##0_-;\-&quot;$&quot;\ * #,##0_-;_-&quot;$&quot;\ * &quot;-&quot;_-;_-@_-"/>
    <numFmt numFmtId="171" formatCode="_-&quot;$&quot;\ * #,##0.00_-;\-&quot;$&quot;\ * #,##0.00_-;_-&quot;$&quot;\ * &quot;-&quot;??_-;_-@_-"/>
    <numFmt numFmtId="172" formatCode="General_)"/>
    <numFmt numFmtId="173" formatCode="mm/dd/yy_)"/>
    <numFmt numFmtId="174" formatCode="0_)"/>
    <numFmt numFmtId="175" formatCode=";;;"/>
    <numFmt numFmtId="176" formatCode="mm/yy"/>
    <numFmt numFmtId="177" formatCode="&quot;L.&quot;#,##0"/>
  </numFmts>
  <fonts count="13">
    <font>
      <sz val="10"/>
      <name val="Arial"/>
      <family val="2"/>
    </font>
    <font>
      <b/>
      <sz val="10"/>
      <name val="Arial"/>
      <family val="0"/>
    </font>
    <font>
      <i/>
      <sz val="10"/>
      <name val="Arial"/>
      <family val="0"/>
    </font>
    <font>
      <b/>
      <i/>
      <sz val="10"/>
      <name val="Arial"/>
      <family val="0"/>
    </font>
    <font>
      <sz val="10"/>
      <name val="Arial MT"/>
      <family val="0"/>
    </font>
    <font>
      <sz val="8"/>
      <name val="Arial"/>
      <family val="2"/>
    </font>
    <font>
      <b/>
      <i/>
      <sz val="18"/>
      <name val="Arial"/>
      <family val="2"/>
    </font>
    <font>
      <b/>
      <sz val="10"/>
      <color indexed="10"/>
      <name val="Arial"/>
      <family val="2"/>
    </font>
    <font>
      <sz val="10"/>
      <color indexed="9"/>
      <name val="Arial"/>
      <family val="2"/>
    </font>
    <font>
      <sz val="10"/>
      <color indexed="10"/>
      <name val="Arial"/>
      <family val="2"/>
    </font>
    <font>
      <sz val="10"/>
      <color indexed="8"/>
      <name val="Arial"/>
      <family val="2"/>
    </font>
    <font>
      <sz val="8"/>
      <name val="Tahoma"/>
      <family val="2"/>
    </font>
    <font>
      <b/>
      <sz val="8"/>
      <name val="Arial"/>
      <family val="2"/>
    </font>
  </fonts>
  <fills count="8">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44"/>
        <bgColor indexed="64"/>
      </patternFill>
    </fill>
    <fill>
      <patternFill patternType="solid">
        <fgColor indexed="49"/>
        <bgColor indexed="64"/>
      </patternFill>
    </fill>
    <fill>
      <patternFill patternType="solid">
        <fgColor indexed="41"/>
        <bgColor indexed="64"/>
      </patternFill>
    </fill>
    <fill>
      <patternFill patternType="solid">
        <fgColor indexed="35"/>
        <bgColor indexed="64"/>
      </patternFill>
    </fill>
  </fills>
  <borders count="30">
    <border>
      <left/>
      <right/>
      <top/>
      <bottom/>
      <diagonal/>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style="thick">
        <color indexed="17"/>
      </top>
      <bottom style="thin">
        <color indexed="58"/>
      </bottom>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style="medium">
        <color indexed="17"/>
      </left>
      <right>
        <color indexed="63"/>
      </right>
      <top>
        <color indexed="63"/>
      </top>
      <bottom>
        <color indexed="63"/>
      </bottom>
    </border>
    <border>
      <left>
        <color indexed="63"/>
      </left>
      <right style="medium">
        <color indexed="17"/>
      </right>
      <top>
        <color indexed="63"/>
      </top>
      <bottom>
        <color indexed="63"/>
      </bottom>
    </border>
    <border>
      <left style="hair"/>
      <right style="hair"/>
      <top style="hair"/>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ck">
        <color indexed="17"/>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s>
  <cellStyleXfs count="25">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 borderId="0">
      <alignment/>
      <protection/>
    </xf>
    <xf numFmtId="0" fontId="0" fillId="2" borderId="0">
      <alignment/>
      <protection/>
    </xf>
    <xf numFmtId="9" fontId="0" fillId="0" borderId="0" applyFont="0" applyFill="0" applyBorder="0" applyAlignment="0" applyProtection="0"/>
    <xf numFmtId="0" fontId="0" fillId="2" borderId="0">
      <alignment/>
      <protection/>
    </xf>
    <xf numFmtId="171" fontId="0" fillId="0" borderId="0" applyFont="0" applyFill="0" applyBorder="0" applyAlignment="0" applyProtection="0"/>
    <xf numFmtId="170"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cellStyleXfs>
  <cellXfs count="118">
    <xf numFmtId="0" fontId="0" fillId="2" borderId="0" xfId="0" applyAlignment="1">
      <alignment/>
    </xf>
    <xf numFmtId="0" fontId="0" fillId="3" borderId="0" xfId="0" applyFont="1" applyFill="1" applyBorder="1" applyAlignment="1">
      <alignment horizontal="center" wrapText="1"/>
    </xf>
    <xf numFmtId="0" fontId="0" fillId="3" borderId="0" xfId="0" applyNumberFormat="1" applyFont="1" applyFill="1" applyBorder="1" applyAlignment="1">
      <alignment/>
    </xf>
    <xf numFmtId="0" fontId="0" fillId="2" borderId="0" xfId="0" applyAlignment="1">
      <alignment horizontal="left"/>
    </xf>
    <xf numFmtId="0" fontId="4" fillId="2" borderId="0" xfId="0" applyFont="1" applyAlignment="1">
      <alignment/>
    </xf>
    <xf numFmtId="0" fontId="0" fillId="2" borderId="0" xfId="0" applyFont="1" applyFill="1" applyAlignment="1">
      <alignment/>
    </xf>
    <xf numFmtId="0" fontId="0" fillId="2" borderId="0" xfId="0" applyFont="1" applyFill="1" applyAlignment="1">
      <alignment horizontal="left"/>
    </xf>
    <xf numFmtId="174" fontId="0" fillId="2" borderId="0" xfId="0" applyNumberFormat="1" applyFont="1" applyFill="1" applyAlignment="1" applyProtection="1">
      <alignment/>
      <protection/>
    </xf>
    <xf numFmtId="174" fontId="0" fillId="2" borderId="0" xfId="0" applyNumberFormat="1" applyFont="1" applyFill="1" applyAlignment="1" applyProtection="1">
      <alignment horizontal="left"/>
      <protection/>
    </xf>
    <xf numFmtId="173" fontId="0" fillId="2" borderId="0" xfId="0" applyNumberFormat="1" applyFont="1" applyFill="1" applyAlignment="1" applyProtection="1">
      <alignment horizontal="left"/>
      <protection/>
    </xf>
    <xf numFmtId="0" fontId="0" fillId="3" borderId="1" xfId="0" applyFont="1" applyFill="1" applyBorder="1" applyAlignment="1">
      <alignment/>
    </xf>
    <xf numFmtId="0" fontId="0" fillId="3" borderId="2" xfId="0" applyFont="1" applyFill="1" applyBorder="1" applyAlignment="1">
      <alignment/>
    </xf>
    <xf numFmtId="0" fontId="0" fillId="3" borderId="3" xfId="0" applyFont="1" applyFill="1" applyBorder="1" applyAlignment="1">
      <alignment/>
    </xf>
    <xf numFmtId="0" fontId="0" fillId="3" borderId="4" xfId="0" applyFont="1" applyFill="1" applyBorder="1" applyAlignment="1">
      <alignment/>
    </xf>
    <xf numFmtId="0" fontId="0" fillId="3" borderId="0" xfId="0" applyFont="1" applyFill="1" applyBorder="1" applyAlignment="1">
      <alignment/>
    </xf>
    <xf numFmtId="0" fontId="0" fillId="3" borderId="5" xfId="0" applyFont="1" applyFill="1" applyBorder="1" applyAlignment="1">
      <alignment/>
    </xf>
    <xf numFmtId="0" fontId="0" fillId="3" borderId="6" xfId="0" applyFont="1" applyFill="1" applyBorder="1" applyAlignment="1">
      <alignment/>
    </xf>
    <xf numFmtId="0" fontId="0" fillId="3" borderId="7" xfId="0" applyFont="1" applyFill="1" applyBorder="1" applyAlignment="1">
      <alignment/>
    </xf>
    <xf numFmtId="0" fontId="0" fillId="3" borderId="8" xfId="0" applyFont="1" applyFill="1" applyBorder="1" applyAlignment="1">
      <alignment/>
    </xf>
    <xf numFmtId="0" fontId="0" fillId="3" borderId="0" xfId="0" applyFont="1" applyFill="1" applyBorder="1" applyAlignment="1">
      <alignment horizontal="left"/>
    </xf>
    <xf numFmtId="10" fontId="0" fillId="3" borderId="0" xfId="0" applyNumberFormat="1" applyFont="1" applyFill="1" applyBorder="1" applyAlignment="1" applyProtection="1">
      <alignment/>
      <protection/>
    </xf>
    <xf numFmtId="169" fontId="0" fillId="3" borderId="0" xfId="0" applyNumberFormat="1" applyFont="1" applyFill="1" applyBorder="1" applyAlignment="1" applyProtection="1">
      <alignment/>
      <protection/>
    </xf>
    <xf numFmtId="169" fontId="0" fillId="3" borderId="5" xfId="0" applyNumberFormat="1" applyFont="1" applyFill="1" applyBorder="1" applyAlignment="1" applyProtection="1">
      <alignment/>
      <protection/>
    </xf>
    <xf numFmtId="10" fontId="0" fillId="3" borderId="7" xfId="0" applyNumberFormat="1" applyFont="1" applyFill="1" applyBorder="1" applyAlignment="1" applyProtection="1">
      <alignment/>
      <protection/>
    </xf>
    <xf numFmtId="169" fontId="0" fillId="3" borderId="7" xfId="0" applyNumberFormat="1" applyFont="1" applyFill="1" applyBorder="1" applyAlignment="1" applyProtection="1">
      <alignment/>
      <protection/>
    </xf>
    <xf numFmtId="0" fontId="0" fillId="3" borderId="0" xfId="0" applyFont="1" applyFill="1" applyBorder="1" applyAlignment="1" applyProtection="1">
      <alignment/>
      <protection locked="0"/>
    </xf>
    <xf numFmtId="0" fontId="0" fillId="3" borderId="9" xfId="0" applyFont="1" applyFill="1" applyBorder="1" applyAlignment="1">
      <alignment/>
    </xf>
    <xf numFmtId="0" fontId="0" fillId="3" borderId="4" xfId="0" applyFill="1" applyBorder="1" applyAlignment="1">
      <alignment/>
    </xf>
    <xf numFmtId="0" fontId="0" fillId="3" borderId="0" xfId="0" applyFill="1" applyBorder="1" applyAlignment="1">
      <alignment/>
    </xf>
    <xf numFmtId="0" fontId="0" fillId="3" borderId="0" xfId="0" applyFont="1" applyFill="1" applyBorder="1" applyAlignment="1" applyProtection="1">
      <alignment horizontal="right"/>
      <protection locked="0"/>
    </xf>
    <xf numFmtId="174" fontId="0" fillId="3" borderId="0" xfId="0" applyNumberFormat="1" applyFont="1" applyFill="1" applyBorder="1" applyAlignment="1" applyProtection="1">
      <alignment/>
      <protection/>
    </xf>
    <xf numFmtId="174" fontId="0" fillId="3" borderId="7" xfId="0" applyNumberFormat="1" applyFont="1" applyFill="1" applyBorder="1" applyAlignment="1" applyProtection="1">
      <alignment/>
      <protection/>
    </xf>
    <xf numFmtId="0" fontId="0" fillId="3" borderId="10" xfId="0" applyFont="1" applyFill="1" applyBorder="1" applyAlignment="1">
      <alignment/>
    </xf>
    <xf numFmtId="0" fontId="0" fillId="3" borderId="11" xfId="0" applyFont="1" applyFill="1" applyBorder="1" applyAlignment="1">
      <alignment/>
    </xf>
    <xf numFmtId="0" fontId="0" fillId="3" borderId="12" xfId="0" applyFont="1" applyFill="1" applyBorder="1" applyAlignment="1">
      <alignment/>
    </xf>
    <xf numFmtId="0" fontId="0" fillId="3" borderId="13" xfId="0" applyFont="1" applyFill="1" applyBorder="1" applyAlignment="1">
      <alignment/>
    </xf>
    <xf numFmtId="0" fontId="0" fillId="3" borderId="14" xfId="0" applyFont="1" applyFill="1" applyBorder="1" applyAlignment="1">
      <alignment/>
    </xf>
    <xf numFmtId="169" fontId="0" fillId="3" borderId="14" xfId="0" applyNumberFormat="1" applyFont="1" applyFill="1" applyBorder="1" applyAlignment="1" applyProtection="1">
      <alignment/>
      <protection/>
    </xf>
    <xf numFmtId="0" fontId="0" fillId="3" borderId="0" xfId="0" applyFill="1" applyAlignment="1">
      <alignment/>
    </xf>
    <xf numFmtId="0" fontId="0" fillId="3" borderId="0" xfId="0" applyFill="1" applyBorder="1" applyAlignment="1">
      <alignment horizontal="right"/>
    </xf>
    <xf numFmtId="0" fontId="1" fillId="3" borderId="0" xfId="0" applyFont="1" applyFill="1" applyBorder="1" applyAlignment="1">
      <alignment horizontal="left"/>
    </xf>
    <xf numFmtId="0" fontId="0" fillId="2" borderId="0" xfId="0" applyNumberFormat="1" applyFont="1" applyFill="1" applyBorder="1" applyAlignment="1">
      <alignment/>
    </xf>
    <xf numFmtId="0" fontId="0" fillId="2" borderId="0" xfId="0" applyNumberFormat="1" applyFont="1" applyFill="1" applyBorder="1" applyAlignment="1" applyProtection="1">
      <alignment/>
      <protection/>
    </xf>
    <xf numFmtId="0" fontId="0" fillId="2" borderId="0" xfId="0" applyFont="1" applyFill="1" applyBorder="1" applyAlignment="1">
      <alignment/>
    </xf>
    <xf numFmtId="173" fontId="0" fillId="3" borderId="0" xfId="0" applyNumberFormat="1" applyFont="1" applyFill="1" applyBorder="1" applyAlignment="1" applyProtection="1">
      <alignment/>
      <protection/>
    </xf>
    <xf numFmtId="173" fontId="0" fillId="3" borderId="7" xfId="0" applyNumberFormat="1" applyFont="1" applyFill="1" applyBorder="1" applyAlignment="1" applyProtection="1">
      <alignment/>
      <protection/>
    </xf>
    <xf numFmtId="0" fontId="0" fillId="3" borderId="9" xfId="0" applyNumberFormat="1" applyFont="1" applyFill="1" applyBorder="1" applyAlignment="1">
      <alignment/>
    </xf>
    <xf numFmtId="0" fontId="5" fillId="3" borderId="0" xfId="0" applyNumberFormat="1" applyFont="1" applyFill="1" applyBorder="1" applyAlignment="1">
      <alignment horizontal="center"/>
    </xf>
    <xf numFmtId="0" fontId="0" fillId="3" borderId="11" xfId="0" applyFill="1" applyBorder="1" applyAlignment="1">
      <alignment/>
    </xf>
    <xf numFmtId="0" fontId="0" fillId="3" borderId="14" xfId="0" applyFont="1" applyFill="1" applyBorder="1" applyAlignment="1">
      <alignment horizontal="center" wrapText="1"/>
    </xf>
    <xf numFmtId="0" fontId="0" fillId="3" borderId="13" xfId="0" applyFont="1" applyFill="1" applyBorder="1" applyAlignment="1">
      <alignment horizontal="centerContinuous" wrapText="1"/>
    </xf>
    <xf numFmtId="0" fontId="7" fillId="3" borderId="0" xfId="0" applyFont="1" applyFill="1" applyBorder="1" applyAlignment="1">
      <alignment horizontal="left"/>
    </xf>
    <xf numFmtId="0" fontId="0" fillId="3" borderId="15" xfId="0" applyFill="1" applyBorder="1" applyAlignment="1" quotePrefix="1">
      <alignment horizontal="left"/>
    </xf>
    <xf numFmtId="0" fontId="0" fillId="3" borderId="15" xfId="0" applyFill="1" applyBorder="1" applyAlignment="1">
      <alignment horizontal="left"/>
    </xf>
    <xf numFmtId="0" fontId="0" fillId="3" borderId="16" xfId="0" applyFill="1" applyBorder="1" applyAlignment="1" quotePrefix="1">
      <alignment horizontal="right" wrapText="1"/>
    </xf>
    <xf numFmtId="0" fontId="0" fillId="3" borderId="16" xfId="0" applyFill="1" applyBorder="1" applyAlignment="1">
      <alignment horizontal="right" wrapText="1"/>
    </xf>
    <xf numFmtId="49" fontId="0" fillId="3" borderId="17" xfId="0" applyNumberFormat="1" applyFill="1" applyBorder="1" applyAlignment="1" applyProtection="1">
      <alignment/>
      <protection locked="0"/>
    </xf>
    <xf numFmtId="49" fontId="0" fillId="3" borderId="18" xfId="0" applyNumberFormat="1" applyFont="1" applyFill="1" applyBorder="1" applyAlignment="1">
      <alignment/>
    </xf>
    <xf numFmtId="172" fontId="0" fillId="3" borderId="15" xfId="0" applyNumberFormat="1" applyFill="1" applyBorder="1" applyAlignment="1" applyProtection="1">
      <alignment/>
      <protection locked="0"/>
    </xf>
    <xf numFmtId="10" fontId="0" fillId="3" borderId="15" xfId="0" applyNumberFormat="1" applyFill="1" applyBorder="1" applyAlignment="1" applyProtection="1">
      <alignment/>
      <protection locked="0"/>
    </xf>
    <xf numFmtId="0" fontId="0" fillId="3" borderId="0" xfId="0" applyNumberFormat="1" applyFont="1" applyFill="1" applyBorder="1" applyAlignment="1" applyProtection="1">
      <alignment/>
      <protection/>
    </xf>
    <xf numFmtId="0" fontId="0" fillId="3" borderId="0" xfId="0" applyFill="1" applyBorder="1" applyAlignment="1" applyProtection="1">
      <alignment/>
      <protection/>
    </xf>
    <xf numFmtId="43" fontId="0" fillId="3" borderId="0" xfId="0" applyNumberFormat="1" applyFont="1" applyFill="1" applyBorder="1" applyAlignment="1" applyProtection="1">
      <alignment/>
      <protection/>
    </xf>
    <xf numFmtId="175" fontId="8" fillId="3" borderId="0" xfId="0" applyNumberFormat="1" applyFont="1" applyFill="1" applyBorder="1" applyAlignment="1">
      <alignment/>
    </xf>
    <xf numFmtId="175" fontId="0" fillId="3" borderId="0" xfId="0" applyNumberFormat="1" applyFont="1" applyFill="1" applyBorder="1" applyAlignment="1">
      <alignment/>
    </xf>
    <xf numFmtId="49" fontId="0" fillId="3" borderId="18" xfId="0" applyNumberFormat="1" applyFill="1" applyBorder="1" applyAlignment="1">
      <alignment/>
    </xf>
    <xf numFmtId="0" fontId="1" fillId="3" borderId="19" xfId="0" applyFont="1" applyFill="1" applyBorder="1" applyAlignment="1">
      <alignment horizontal="right"/>
    </xf>
    <xf numFmtId="169" fontId="0" fillId="3" borderId="8" xfId="0" applyNumberFormat="1" applyFont="1" applyFill="1" applyBorder="1" applyAlignment="1" applyProtection="1">
      <alignment/>
      <protection/>
    </xf>
    <xf numFmtId="0" fontId="0" fillId="2" borderId="0" xfId="18">
      <alignment/>
      <protection/>
    </xf>
    <xf numFmtId="0" fontId="0" fillId="3" borderId="0" xfId="0" applyNumberFormat="1" applyFont="1" applyFill="1" applyBorder="1" applyAlignment="1">
      <alignment/>
    </xf>
    <xf numFmtId="175" fontId="0" fillId="3" borderId="0" xfId="0" applyNumberFormat="1" applyFont="1" applyFill="1" applyBorder="1" applyAlignment="1" applyProtection="1">
      <alignment/>
      <protection/>
    </xf>
    <xf numFmtId="14" fontId="0" fillId="3" borderId="15" xfId="0" applyNumberFormat="1" applyFill="1" applyBorder="1" applyAlignment="1" applyProtection="1">
      <alignment/>
      <protection locked="0"/>
    </xf>
    <xf numFmtId="177" fontId="0" fillId="3" borderId="15" xfId="0" applyNumberFormat="1" applyFill="1" applyBorder="1" applyAlignment="1" applyProtection="1">
      <alignment/>
      <protection locked="0"/>
    </xf>
    <xf numFmtId="41" fontId="0" fillId="3" borderId="0" xfId="16" applyFont="1" applyFill="1" applyBorder="1" applyAlignment="1">
      <alignment/>
    </xf>
    <xf numFmtId="41" fontId="0" fillId="3" borderId="11" xfId="16" applyFont="1" applyFill="1" applyBorder="1" applyAlignment="1">
      <alignment/>
    </xf>
    <xf numFmtId="41" fontId="0" fillId="3" borderId="16" xfId="16" applyFill="1" applyBorder="1" applyAlignment="1">
      <alignment horizontal="right" wrapText="1"/>
    </xf>
    <xf numFmtId="41" fontId="0" fillId="3" borderId="0" xfId="16" applyFont="1" applyFill="1" applyBorder="1" applyAlignment="1" applyProtection="1">
      <alignment/>
      <protection/>
    </xf>
    <xf numFmtId="41" fontId="0" fillId="3" borderId="9" xfId="16" applyFont="1" applyFill="1" applyBorder="1" applyAlignment="1">
      <alignment/>
    </xf>
    <xf numFmtId="41" fontId="0" fillId="3" borderId="7" xfId="16" applyFont="1" applyFill="1" applyBorder="1" applyAlignment="1" applyProtection="1">
      <alignment/>
      <protection/>
    </xf>
    <xf numFmtId="41" fontId="0" fillId="2" borderId="0" xfId="16" applyAlignment="1">
      <alignment/>
    </xf>
    <xf numFmtId="41" fontId="0" fillId="3" borderId="0" xfId="16" applyFill="1" applyBorder="1" applyAlignment="1">
      <alignment/>
    </xf>
    <xf numFmtId="14" fontId="0" fillId="4" borderId="0" xfId="0" applyNumberFormat="1" applyFont="1" applyFill="1" applyBorder="1" applyAlignment="1">
      <alignment/>
    </xf>
    <xf numFmtId="0" fontId="0" fillId="4" borderId="0" xfId="0" applyFont="1" applyFill="1" applyBorder="1" applyAlignment="1">
      <alignment horizontal="centerContinuous"/>
    </xf>
    <xf numFmtId="174" fontId="0" fillId="5" borderId="15" xfId="0" applyNumberFormat="1" applyFont="1" applyFill="1" applyBorder="1" applyAlignment="1" applyProtection="1">
      <alignment/>
      <protection/>
    </xf>
    <xf numFmtId="176" fontId="0" fillId="5" borderId="15" xfId="0" applyNumberFormat="1" applyFont="1" applyFill="1" applyBorder="1" applyAlignment="1" applyProtection="1">
      <alignment/>
      <protection/>
    </xf>
    <xf numFmtId="10" fontId="0" fillId="5" borderId="15" xfId="0" applyNumberFormat="1" applyFont="1" applyFill="1" applyBorder="1" applyAlignment="1" applyProtection="1">
      <alignment/>
      <protection/>
    </xf>
    <xf numFmtId="41" fontId="0" fillId="5" borderId="15" xfId="16" applyFont="1" applyFill="1" applyBorder="1" applyAlignment="1" applyProtection="1">
      <alignment/>
      <protection/>
    </xf>
    <xf numFmtId="0" fontId="0" fillId="3" borderId="20" xfId="0" applyFont="1" applyFill="1" applyBorder="1" applyAlignment="1">
      <alignment/>
    </xf>
    <xf numFmtId="0" fontId="0" fillId="3" borderId="20" xfId="0" applyFont="1" applyFill="1" applyBorder="1" applyAlignment="1" applyProtection="1">
      <alignment/>
      <protection locked="0"/>
    </xf>
    <xf numFmtId="0" fontId="0" fillId="3" borderId="20" xfId="0" applyFont="1" applyFill="1" applyBorder="1" applyAlignment="1">
      <alignment horizontal="left"/>
    </xf>
    <xf numFmtId="1" fontId="0" fillId="6" borderId="15" xfId="0" applyNumberFormat="1" applyFont="1" applyFill="1" applyBorder="1" applyAlignment="1" applyProtection="1">
      <alignment horizontal="right"/>
      <protection/>
    </xf>
    <xf numFmtId="177" fontId="0" fillId="6" borderId="15" xfId="0" applyNumberFormat="1" applyFont="1" applyFill="1" applyBorder="1" applyAlignment="1" applyProtection="1">
      <alignment horizontal="right"/>
      <protection/>
    </xf>
    <xf numFmtId="164" fontId="0" fillId="6" borderId="15" xfId="0" applyNumberFormat="1" applyFont="1" applyFill="1" applyBorder="1" applyAlignment="1" applyProtection="1">
      <alignment horizontal="right"/>
      <protection/>
    </xf>
    <xf numFmtId="164" fontId="0" fillId="7" borderId="15" xfId="0" applyNumberFormat="1" applyFont="1" applyFill="1" applyBorder="1" applyAlignment="1" applyProtection="1">
      <alignment horizontal="right"/>
      <protection/>
    </xf>
    <xf numFmtId="0" fontId="7" fillId="3" borderId="0" xfId="0" applyFont="1" applyFill="1" applyBorder="1" applyAlignment="1">
      <alignment/>
    </xf>
    <xf numFmtId="0" fontId="9" fillId="3" borderId="0" xfId="0" applyFont="1" applyFill="1" applyBorder="1" applyAlignment="1">
      <alignment/>
    </xf>
    <xf numFmtId="0" fontId="0" fillId="3" borderId="21" xfId="0" applyFont="1" applyFill="1" applyBorder="1" applyAlignment="1">
      <alignment/>
    </xf>
    <xf numFmtId="0" fontId="0" fillId="3" borderId="22" xfId="0" applyFont="1" applyFill="1" applyBorder="1" applyAlignment="1" applyProtection="1">
      <alignment/>
      <protection locked="0"/>
    </xf>
    <xf numFmtId="0" fontId="0" fillId="3" borderId="22" xfId="0" applyFont="1" applyFill="1" applyBorder="1" applyAlignment="1">
      <alignment/>
    </xf>
    <xf numFmtId="0" fontId="0" fillId="3" borderId="22" xfId="0" applyFont="1" applyFill="1" applyBorder="1" applyAlignment="1">
      <alignment horizontal="left"/>
    </xf>
    <xf numFmtId="0" fontId="0" fillId="3" borderId="22" xfId="0" applyFont="1" applyFill="1" applyBorder="1" applyAlignment="1" applyProtection="1">
      <alignment horizontal="right"/>
      <protection locked="0"/>
    </xf>
    <xf numFmtId="0" fontId="0" fillId="3" borderId="23" xfId="0" applyFont="1" applyFill="1" applyBorder="1" applyAlignment="1">
      <alignment/>
    </xf>
    <xf numFmtId="0" fontId="0" fillId="3" borderId="24" xfId="0" applyFont="1" applyFill="1" applyBorder="1" applyAlignment="1">
      <alignment/>
    </xf>
    <xf numFmtId="175" fontId="0" fillId="3" borderId="25" xfId="0" applyNumberFormat="1" applyFont="1" applyFill="1" applyBorder="1" applyAlignment="1" applyProtection="1">
      <alignment/>
      <protection locked="0"/>
    </xf>
    <xf numFmtId="175" fontId="0" fillId="3" borderId="25" xfId="0" applyNumberFormat="1" applyFont="1" applyFill="1" applyBorder="1" applyAlignment="1">
      <alignment/>
    </xf>
    <xf numFmtId="0" fontId="0" fillId="3" borderId="24" xfId="0" applyFill="1" applyBorder="1" applyAlignment="1">
      <alignment/>
    </xf>
    <xf numFmtId="0" fontId="0" fillId="3" borderId="25" xfId="0" applyFont="1" applyFill="1" applyBorder="1" applyAlignment="1">
      <alignment/>
    </xf>
    <xf numFmtId="169" fontId="0" fillId="3" borderId="25" xfId="0" applyNumberFormat="1" applyFont="1" applyFill="1" applyBorder="1" applyAlignment="1" applyProtection="1">
      <alignment/>
      <protection/>
    </xf>
    <xf numFmtId="0" fontId="9" fillId="3" borderId="26" xfId="0" applyFont="1" applyFill="1" applyBorder="1" applyAlignment="1">
      <alignment/>
    </xf>
    <xf numFmtId="0" fontId="7" fillId="3" borderId="27" xfId="0" applyFont="1" applyFill="1" applyBorder="1" applyAlignment="1">
      <alignment horizontal="left"/>
    </xf>
    <xf numFmtId="0" fontId="7" fillId="3" borderId="27" xfId="0" applyFont="1" applyFill="1" applyBorder="1" applyAlignment="1">
      <alignment/>
    </xf>
    <xf numFmtId="0" fontId="0" fillId="3" borderId="27" xfId="0" applyFill="1" applyBorder="1" applyAlignment="1">
      <alignment/>
    </xf>
    <xf numFmtId="169" fontId="0" fillId="3" borderId="28" xfId="0" applyNumberFormat="1" applyFont="1" applyFill="1" applyBorder="1" applyAlignment="1" applyProtection="1">
      <alignment/>
      <protection/>
    </xf>
    <xf numFmtId="0" fontId="0" fillId="2" borderId="0" xfId="0" applyBorder="1" applyAlignment="1">
      <alignment/>
    </xf>
    <xf numFmtId="41" fontId="0" fillId="3" borderId="15" xfId="16" applyFill="1" applyBorder="1" applyAlignment="1" applyProtection="1">
      <alignment/>
      <protection/>
    </xf>
    <xf numFmtId="41" fontId="0" fillId="3" borderId="15" xfId="16" applyFont="1" applyFill="1" applyBorder="1" applyAlignment="1" applyProtection="1">
      <alignment/>
      <protection/>
    </xf>
    <xf numFmtId="177" fontId="0" fillId="3" borderId="15" xfId="0" applyNumberFormat="1" applyFill="1" applyBorder="1" applyAlignment="1" applyProtection="1">
      <alignment horizontal="right"/>
      <protection locked="0"/>
    </xf>
    <xf numFmtId="0" fontId="0" fillId="3" borderId="29" xfId="0" applyFill="1" applyBorder="1" applyAlignment="1" applyProtection="1">
      <alignment/>
      <protection locked="0"/>
    </xf>
  </cellXfs>
  <cellStyles count="11">
    <cellStyle name="Normal" xfId="0"/>
    <cellStyle name="Comma" xfId="15"/>
    <cellStyle name="Comma [0]" xfId="16"/>
    <cellStyle name="Normal_Int. Data Table" xfId="17"/>
    <cellStyle name="Normal_Lock" xfId="18"/>
    <cellStyle name="Percent" xfId="19"/>
    <cellStyle name="Standard_Anpassen der Amortisation" xfId="20"/>
    <cellStyle name="Currency" xfId="21"/>
    <cellStyle name="Currency [0]" xfId="22"/>
    <cellStyle name="Währung [0]_Budget" xfId="23"/>
    <cellStyle name="Währung_Budge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
      <c:rotY val="4"/>
      <c:depthPercent val="200"/>
      <c:rAngAx val="1"/>
    </c:view3D>
    <c:plotArea>
      <c:layout>
        <c:manualLayout>
          <c:xMode val="edge"/>
          <c:yMode val="edge"/>
          <c:x val="0"/>
          <c:y val="0"/>
          <c:w val="0.93225"/>
          <c:h val="1"/>
        </c:manualLayout>
      </c:layout>
      <c:area3DChart>
        <c:grouping val="stacked"/>
        <c:varyColors val="0"/>
        <c:ser>
          <c:idx val="0"/>
          <c:order val="0"/>
          <c:tx>
            <c:v>Interesse</c:v>
          </c:tx>
          <c:extLst>
            <c:ext xmlns:c14="http://schemas.microsoft.com/office/drawing/2007/8/2/chart" uri="{6F2FDCE9-48DA-4B69-8628-5D25D57E5C99}">
              <c14:invertSolidFillFmt>
                <c14:spPr>
                  <a:solidFill>
                    <a:srgbClr val="000000"/>
                  </a:solidFill>
                </c14:spPr>
              </c14:invertSolidFillFmt>
            </c:ext>
          </c:extLst>
          <c:cat>
            <c:strRef>
              <c:f>[0]!DTS</c:f>
              <c:strCache>
                <c:ptCount val="241"/>
                <c:pt idx="0">
                  <c:v>36628</c:v>
                </c:pt>
                <c:pt idx="1">
                  <c:v>36658</c:v>
                </c:pt>
                <c:pt idx="2">
                  <c:v>36689</c:v>
                </c:pt>
                <c:pt idx="3">
                  <c:v>36719</c:v>
                </c:pt>
                <c:pt idx="4">
                  <c:v>36750</c:v>
                </c:pt>
                <c:pt idx="5">
                  <c:v>36781</c:v>
                </c:pt>
                <c:pt idx="6">
                  <c:v>36811</c:v>
                </c:pt>
                <c:pt idx="7">
                  <c:v>36842</c:v>
                </c:pt>
                <c:pt idx="8">
                  <c:v>36872</c:v>
                </c:pt>
                <c:pt idx="9">
                  <c:v>36903</c:v>
                </c:pt>
                <c:pt idx="10">
                  <c:v>36934</c:v>
                </c:pt>
                <c:pt idx="11">
                  <c:v>36962</c:v>
                </c:pt>
                <c:pt idx="12">
                  <c:v>36993</c:v>
                </c:pt>
                <c:pt idx="13">
                  <c:v>37023</c:v>
                </c:pt>
                <c:pt idx="14">
                  <c:v>37054</c:v>
                </c:pt>
                <c:pt idx="15">
                  <c:v>37084</c:v>
                </c:pt>
                <c:pt idx="16">
                  <c:v>37115</c:v>
                </c:pt>
                <c:pt idx="17">
                  <c:v>37146</c:v>
                </c:pt>
                <c:pt idx="18">
                  <c:v>37176</c:v>
                </c:pt>
                <c:pt idx="19">
                  <c:v>37207</c:v>
                </c:pt>
                <c:pt idx="20">
                  <c:v>37237</c:v>
                </c:pt>
                <c:pt idx="21">
                  <c:v>37268</c:v>
                </c:pt>
                <c:pt idx="22">
                  <c:v>37299</c:v>
                </c:pt>
                <c:pt idx="23">
                  <c:v>37327</c:v>
                </c:pt>
                <c:pt idx="24">
                  <c:v>37358</c:v>
                </c:pt>
                <c:pt idx="25">
                  <c:v>37388</c:v>
                </c:pt>
                <c:pt idx="26">
                  <c:v>37419</c:v>
                </c:pt>
                <c:pt idx="27">
                  <c:v>37449</c:v>
                </c:pt>
                <c:pt idx="28">
                  <c:v>37480</c:v>
                </c:pt>
                <c:pt idx="29">
                  <c:v>37511</c:v>
                </c:pt>
                <c:pt idx="30">
                  <c:v>37541</c:v>
                </c:pt>
                <c:pt idx="31">
                  <c:v>37572</c:v>
                </c:pt>
                <c:pt idx="32">
                  <c:v>37602</c:v>
                </c:pt>
                <c:pt idx="33">
                  <c:v>37633</c:v>
                </c:pt>
                <c:pt idx="34">
                  <c:v>37664</c:v>
                </c:pt>
                <c:pt idx="35">
                  <c:v>37692</c:v>
                </c:pt>
                <c:pt idx="36">
                  <c:v>37723</c:v>
                </c:pt>
                <c:pt idx="37">
                  <c:v>37753</c:v>
                </c:pt>
                <c:pt idx="38">
                  <c:v>37784</c:v>
                </c:pt>
                <c:pt idx="39">
                  <c:v>37814</c:v>
                </c:pt>
                <c:pt idx="40">
                  <c:v>37845</c:v>
                </c:pt>
                <c:pt idx="41">
                  <c:v>37876</c:v>
                </c:pt>
                <c:pt idx="42">
                  <c:v>37906</c:v>
                </c:pt>
                <c:pt idx="43">
                  <c:v>37937</c:v>
                </c:pt>
                <c:pt idx="44">
                  <c:v>37967</c:v>
                </c:pt>
                <c:pt idx="45">
                  <c:v>37998</c:v>
                </c:pt>
                <c:pt idx="46">
                  <c:v>38029</c:v>
                </c:pt>
                <c:pt idx="47">
                  <c:v>38058</c:v>
                </c:pt>
                <c:pt idx="48">
                  <c:v>38089</c:v>
                </c:pt>
                <c:pt idx="49">
                  <c:v>38119</c:v>
                </c:pt>
                <c:pt idx="50">
                  <c:v>38150</c:v>
                </c:pt>
                <c:pt idx="51">
                  <c:v>38180</c:v>
                </c:pt>
                <c:pt idx="52">
                  <c:v>38211</c:v>
                </c:pt>
                <c:pt idx="53">
                  <c:v>38242</c:v>
                </c:pt>
                <c:pt idx="54">
                  <c:v>38272</c:v>
                </c:pt>
                <c:pt idx="55">
                  <c:v>38303</c:v>
                </c:pt>
                <c:pt idx="56">
                  <c:v>38333</c:v>
                </c:pt>
                <c:pt idx="57">
                  <c:v>38364</c:v>
                </c:pt>
                <c:pt idx="58">
                  <c:v>38395</c:v>
                </c:pt>
                <c:pt idx="59">
                  <c:v>38423</c:v>
                </c:pt>
                <c:pt idx="60">
                  <c:v>38454</c:v>
                </c:pt>
                <c:pt idx="61">
                  <c:v>38484</c:v>
                </c:pt>
                <c:pt idx="62">
                  <c:v>38515</c:v>
                </c:pt>
                <c:pt idx="63">
                  <c:v>38545</c:v>
                </c:pt>
                <c:pt idx="64">
                  <c:v>38576</c:v>
                </c:pt>
                <c:pt idx="65">
                  <c:v>38607</c:v>
                </c:pt>
                <c:pt idx="66">
                  <c:v>38637</c:v>
                </c:pt>
                <c:pt idx="67">
                  <c:v>38668</c:v>
                </c:pt>
                <c:pt idx="68">
                  <c:v>38698</c:v>
                </c:pt>
                <c:pt idx="69">
                  <c:v>38729</c:v>
                </c:pt>
                <c:pt idx="70">
                  <c:v>38760</c:v>
                </c:pt>
                <c:pt idx="71">
                  <c:v>38788</c:v>
                </c:pt>
                <c:pt idx="72">
                  <c:v>38819</c:v>
                </c:pt>
                <c:pt idx="73">
                  <c:v>38849</c:v>
                </c:pt>
                <c:pt idx="74">
                  <c:v>38880</c:v>
                </c:pt>
                <c:pt idx="75">
                  <c:v>38910</c:v>
                </c:pt>
                <c:pt idx="76">
                  <c:v>38941</c:v>
                </c:pt>
                <c:pt idx="77">
                  <c:v>38972</c:v>
                </c:pt>
                <c:pt idx="78">
                  <c:v>39002</c:v>
                </c:pt>
                <c:pt idx="79">
                  <c:v>39033</c:v>
                </c:pt>
                <c:pt idx="80">
                  <c:v>39063</c:v>
                </c:pt>
                <c:pt idx="81">
                  <c:v>39094</c:v>
                </c:pt>
                <c:pt idx="82">
                  <c:v>39125</c:v>
                </c:pt>
                <c:pt idx="83">
                  <c:v>39153</c:v>
                </c:pt>
                <c:pt idx="84">
                  <c:v>39184</c:v>
                </c:pt>
                <c:pt idx="85">
                  <c:v>39214</c:v>
                </c:pt>
                <c:pt idx="86">
                  <c:v>39245</c:v>
                </c:pt>
                <c:pt idx="87">
                  <c:v>39275</c:v>
                </c:pt>
                <c:pt idx="88">
                  <c:v>39306</c:v>
                </c:pt>
                <c:pt idx="89">
                  <c:v>39337</c:v>
                </c:pt>
                <c:pt idx="90">
                  <c:v>39367</c:v>
                </c:pt>
                <c:pt idx="91">
                  <c:v>39398</c:v>
                </c:pt>
                <c:pt idx="92">
                  <c:v>39428</c:v>
                </c:pt>
                <c:pt idx="93">
                  <c:v>39459</c:v>
                </c:pt>
                <c:pt idx="94">
                  <c:v>39490</c:v>
                </c:pt>
                <c:pt idx="95">
                  <c:v>39519</c:v>
                </c:pt>
                <c:pt idx="96">
                  <c:v>39550</c:v>
                </c:pt>
                <c:pt idx="97">
                  <c:v>39580</c:v>
                </c:pt>
                <c:pt idx="98">
                  <c:v>39611</c:v>
                </c:pt>
                <c:pt idx="99">
                  <c:v>39641</c:v>
                </c:pt>
                <c:pt idx="100">
                  <c:v>39672</c:v>
                </c:pt>
                <c:pt idx="101">
                  <c:v>39703</c:v>
                </c:pt>
                <c:pt idx="102">
                  <c:v>39733</c:v>
                </c:pt>
                <c:pt idx="103">
                  <c:v>39764</c:v>
                </c:pt>
                <c:pt idx="104">
                  <c:v>39794</c:v>
                </c:pt>
                <c:pt idx="105">
                  <c:v>39825</c:v>
                </c:pt>
                <c:pt idx="106">
                  <c:v>39856</c:v>
                </c:pt>
                <c:pt idx="107">
                  <c:v>39884</c:v>
                </c:pt>
                <c:pt idx="108">
                  <c:v>39915</c:v>
                </c:pt>
                <c:pt idx="109">
                  <c:v>39945</c:v>
                </c:pt>
                <c:pt idx="110">
                  <c:v>39976</c:v>
                </c:pt>
                <c:pt idx="111">
                  <c:v>40006</c:v>
                </c:pt>
                <c:pt idx="112">
                  <c:v>40037</c:v>
                </c:pt>
                <c:pt idx="113">
                  <c:v>40068</c:v>
                </c:pt>
                <c:pt idx="114">
                  <c:v>40098</c:v>
                </c:pt>
                <c:pt idx="115">
                  <c:v>40129</c:v>
                </c:pt>
                <c:pt idx="116">
                  <c:v>40159</c:v>
                </c:pt>
                <c:pt idx="117">
                  <c:v>40190</c:v>
                </c:pt>
                <c:pt idx="118">
                  <c:v>40221</c:v>
                </c:pt>
                <c:pt idx="119">
                  <c:v>40249</c:v>
                </c:pt>
                <c:pt idx="120">
                  <c:v>40280</c:v>
                </c:pt>
                <c:pt idx="121">
                  <c:v>40310</c:v>
                </c:pt>
                <c:pt idx="122">
                  <c:v>40341</c:v>
                </c:pt>
                <c:pt idx="123">
                  <c:v>40371</c:v>
                </c:pt>
                <c:pt idx="124">
                  <c:v>40402</c:v>
                </c:pt>
                <c:pt idx="125">
                  <c:v>40433</c:v>
                </c:pt>
                <c:pt idx="126">
                  <c:v>40463</c:v>
                </c:pt>
                <c:pt idx="127">
                  <c:v>40494</c:v>
                </c:pt>
                <c:pt idx="128">
                  <c:v>40524</c:v>
                </c:pt>
                <c:pt idx="129">
                  <c:v>40555</c:v>
                </c:pt>
                <c:pt idx="130">
                  <c:v>40586</c:v>
                </c:pt>
                <c:pt idx="131">
                  <c:v>40614</c:v>
                </c:pt>
                <c:pt idx="132">
                  <c:v>40645</c:v>
                </c:pt>
                <c:pt idx="133">
                  <c:v>40675</c:v>
                </c:pt>
                <c:pt idx="134">
                  <c:v>40706</c:v>
                </c:pt>
                <c:pt idx="135">
                  <c:v>40736</c:v>
                </c:pt>
                <c:pt idx="136">
                  <c:v>40767</c:v>
                </c:pt>
                <c:pt idx="137">
                  <c:v>40798</c:v>
                </c:pt>
                <c:pt idx="138">
                  <c:v>40828</c:v>
                </c:pt>
                <c:pt idx="139">
                  <c:v>40859</c:v>
                </c:pt>
                <c:pt idx="140">
                  <c:v>40889</c:v>
                </c:pt>
                <c:pt idx="141">
                  <c:v>40920</c:v>
                </c:pt>
                <c:pt idx="142">
                  <c:v>40951</c:v>
                </c:pt>
                <c:pt idx="143">
                  <c:v>40980</c:v>
                </c:pt>
                <c:pt idx="144">
                  <c:v>41011</c:v>
                </c:pt>
                <c:pt idx="145">
                  <c:v>41041</c:v>
                </c:pt>
                <c:pt idx="146">
                  <c:v>41072</c:v>
                </c:pt>
                <c:pt idx="147">
                  <c:v>41102</c:v>
                </c:pt>
                <c:pt idx="148">
                  <c:v>41133</c:v>
                </c:pt>
                <c:pt idx="149">
                  <c:v>41164</c:v>
                </c:pt>
                <c:pt idx="150">
                  <c:v>41194</c:v>
                </c:pt>
                <c:pt idx="151">
                  <c:v>41225</c:v>
                </c:pt>
                <c:pt idx="152">
                  <c:v>41255</c:v>
                </c:pt>
                <c:pt idx="153">
                  <c:v>41286</c:v>
                </c:pt>
                <c:pt idx="154">
                  <c:v>41317</c:v>
                </c:pt>
                <c:pt idx="155">
                  <c:v>41345</c:v>
                </c:pt>
                <c:pt idx="156">
                  <c:v>41376</c:v>
                </c:pt>
                <c:pt idx="157">
                  <c:v>41406</c:v>
                </c:pt>
                <c:pt idx="158">
                  <c:v>41437</c:v>
                </c:pt>
                <c:pt idx="159">
                  <c:v>41467</c:v>
                </c:pt>
                <c:pt idx="160">
                  <c:v>41498</c:v>
                </c:pt>
                <c:pt idx="161">
                  <c:v>41529</c:v>
                </c:pt>
                <c:pt idx="162">
                  <c:v>41559</c:v>
                </c:pt>
                <c:pt idx="163">
                  <c:v>41590</c:v>
                </c:pt>
                <c:pt idx="164">
                  <c:v>41620</c:v>
                </c:pt>
                <c:pt idx="165">
                  <c:v>41651</c:v>
                </c:pt>
                <c:pt idx="166">
                  <c:v>41682</c:v>
                </c:pt>
                <c:pt idx="167">
                  <c:v>41710</c:v>
                </c:pt>
                <c:pt idx="168">
                  <c:v>41741</c:v>
                </c:pt>
                <c:pt idx="169">
                  <c:v>41771</c:v>
                </c:pt>
                <c:pt idx="170">
                  <c:v>41802</c:v>
                </c:pt>
                <c:pt idx="171">
                  <c:v>41832</c:v>
                </c:pt>
                <c:pt idx="172">
                  <c:v>41863</c:v>
                </c:pt>
                <c:pt idx="173">
                  <c:v>41894</c:v>
                </c:pt>
                <c:pt idx="174">
                  <c:v>41924</c:v>
                </c:pt>
                <c:pt idx="175">
                  <c:v>41955</c:v>
                </c:pt>
                <c:pt idx="176">
                  <c:v>41985</c:v>
                </c:pt>
                <c:pt idx="177">
                  <c:v>42016</c:v>
                </c:pt>
                <c:pt idx="178">
                  <c:v>42047</c:v>
                </c:pt>
                <c:pt idx="179">
                  <c:v>42075</c:v>
                </c:pt>
                <c:pt idx="180">
                  <c:v>42106</c:v>
                </c:pt>
                <c:pt idx="181">
                  <c:v>42136</c:v>
                </c:pt>
                <c:pt idx="182">
                  <c:v>42167</c:v>
                </c:pt>
                <c:pt idx="183">
                  <c:v>42197</c:v>
                </c:pt>
                <c:pt idx="184">
                  <c:v>42228</c:v>
                </c:pt>
                <c:pt idx="185">
                  <c:v>42259</c:v>
                </c:pt>
                <c:pt idx="186">
                  <c:v>42289</c:v>
                </c:pt>
                <c:pt idx="187">
                  <c:v>42320</c:v>
                </c:pt>
                <c:pt idx="188">
                  <c:v>42350</c:v>
                </c:pt>
                <c:pt idx="189">
                  <c:v>42381</c:v>
                </c:pt>
                <c:pt idx="190">
                  <c:v>42412</c:v>
                </c:pt>
                <c:pt idx="191">
                  <c:v>42441</c:v>
                </c:pt>
                <c:pt idx="192">
                  <c:v>42472</c:v>
                </c:pt>
                <c:pt idx="193">
                  <c:v>42502</c:v>
                </c:pt>
                <c:pt idx="194">
                  <c:v>42533</c:v>
                </c:pt>
                <c:pt idx="195">
                  <c:v>42563</c:v>
                </c:pt>
                <c:pt idx="196">
                  <c:v>42594</c:v>
                </c:pt>
                <c:pt idx="197">
                  <c:v>42625</c:v>
                </c:pt>
                <c:pt idx="198">
                  <c:v>42655</c:v>
                </c:pt>
                <c:pt idx="199">
                  <c:v>42686</c:v>
                </c:pt>
                <c:pt idx="200">
                  <c:v>42716</c:v>
                </c:pt>
                <c:pt idx="201">
                  <c:v>42747</c:v>
                </c:pt>
                <c:pt idx="202">
                  <c:v>42778</c:v>
                </c:pt>
                <c:pt idx="203">
                  <c:v>42806</c:v>
                </c:pt>
                <c:pt idx="204">
                  <c:v>42837</c:v>
                </c:pt>
                <c:pt idx="205">
                  <c:v>42867</c:v>
                </c:pt>
                <c:pt idx="206">
                  <c:v>42898</c:v>
                </c:pt>
                <c:pt idx="207">
                  <c:v>42928</c:v>
                </c:pt>
                <c:pt idx="208">
                  <c:v>42959</c:v>
                </c:pt>
                <c:pt idx="209">
                  <c:v>42990</c:v>
                </c:pt>
                <c:pt idx="210">
                  <c:v>43020</c:v>
                </c:pt>
                <c:pt idx="211">
                  <c:v>43051</c:v>
                </c:pt>
                <c:pt idx="212">
                  <c:v>43081</c:v>
                </c:pt>
                <c:pt idx="213">
                  <c:v>43112</c:v>
                </c:pt>
                <c:pt idx="214">
                  <c:v>43143</c:v>
                </c:pt>
                <c:pt idx="215">
                  <c:v>43171</c:v>
                </c:pt>
                <c:pt idx="216">
                  <c:v>43202</c:v>
                </c:pt>
                <c:pt idx="217">
                  <c:v>43232</c:v>
                </c:pt>
                <c:pt idx="218">
                  <c:v>43263</c:v>
                </c:pt>
                <c:pt idx="219">
                  <c:v>43293</c:v>
                </c:pt>
                <c:pt idx="220">
                  <c:v>43324</c:v>
                </c:pt>
                <c:pt idx="221">
                  <c:v>43355</c:v>
                </c:pt>
                <c:pt idx="222">
                  <c:v>43385</c:v>
                </c:pt>
                <c:pt idx="223">
                  <c:v>43416</c:v>
                </c:pt>
                <c:pt idx="224">
                  <c:v>43446</c:v>
                </c:pt>
                <c:pt idx="225">
                  <c:v>43477</c:v>
                </c:pt>
                <c:pt idx="226">
                  <c:v>43508</c:v>
                </c:pt>
                <c:pt idx="227">
                  <c:v>43536</c:v>
                </c:pt>
                <c:pt idx="228">
                  <c:v>43567</c:v>
                </c:pt>
                <c:pt idx="229">
                  <c:v>43597</c:v>
                </c:pt>
                <c:pt idx="230">
                  <c:v>43628</c:v>
                </c:pt>
                <c:pt idx="231">
                  <c:v>43658</c:v>
                </c:pt>
                <c:pt idx="232">
                  <c:v>43689</c:v>
                </c:pt>
                <c:pt idx="233">
                  <c:v>43720</c:v>
                </c:pt>
                <c:pt idx="234">
                  <c:v>43750</c:v>
                </c:pt>
                <c:pt idx="235">
                  <c:v>43781</c:v>
                </c:pt>
                <c:pt idx="236">
                  <c:v>43811</c:v>
                </c:pt>
                <c:pt idx="237">
                  <c:v>43842</c:v>
                </c:pt>
                <c:pt idx="238">
                  <c:v>43873</c:v>
                </c:pt>
                <c:pt idx="239">
                  <c:v>43902</c:v>
                </c:pt>
              </c:strCache>
            </c:strRef>
          </c:cat>
          <c:val>
            <c:numRef>
              <c:f>[0]!SRS1</c:f>
              <c:numCache>
                <c:ptCount val="241"/>
                <c:pt idx="0">
                  <c:v>-604166.6667</c:v>
                </c:pt>
                <c:pt idx="1">
                  <c:v>-603041.652</c:v>
                </c:pt>
                <c:pt idx="2">
                  <c:v>-601909.8404</c:v>
                </c:pt>
                <c:pt idx="3">
                  <c:v>-600771.1908</c:v>
                </c:pt>
                <c:pt idx="4">
                  <c:v>-599625.6619</c:v>
                </c:pt>
                <c:pt idx="5">
                  <c:v>-598473.212</c:v>
                </c:pt>
                <c:pt idx="6">
                  <c:v>-597313.7994</c:v>
                </c:pt>
                <c:pt idx="7">
                  <c:v>-596147.382</c:v>
                </c:pt>
                <c:pt idx="8">
                  <c:v>-594973.9176</c:v>
                </c:pt>
                <c:pt idx="9">
                  <c:v>-593793.3634</c:v>
                </c:pt>
                <c:pt idx="10">
                  <c:v>-592605.6767</c:v>
                </c:pt>
                <c:pt idx="11">
                  <c:v>-591410.8144</c:v>
                </c:pt>
                <c:pt idx="12">
                  <c:v>-590208.7332</c:v>
                </c:pt>
                <c:pt idx="13">
                  <c:v>-588999.3894</c:v>
                </c:pt>
                <c:pt idx="14">
                  <c:v>-587782.7391</c:v>
                </c:pt>
                <c:pt idx="15">
                  <c:v>-586558.7383</c:v>
                </c:pt>
                <c:pt idx="16">
                  <c:v>-585327.3424</c:v>
                </c:pt>
                <c:pt idx="17">
                  <c:v>-584088.5069</c:v>
                </c:pt>
                <c:pt idx="18">
                  <c:v>-582842.1867</c:v>
                </c:pt>
                <c:pt idx="19">
                  <c:v>-581588.3366</c:v>
                </c:pt>
                <c:pt idx="20">
                  <c:v>-580326.9113</c:v>
                </c:pt>
                <c:pt idx="21">
                  <c:v>-579057.8648</c:v>
                </c:pt>
                <c:pt idx="22">
                  <c:v>-577781.1511</c:v>
                </c:pt>
                <c:pt idx="23">
                  <c:v>-576496.724</c:v>
                </c:pt>
                <c:pt idx="24">
                  <c:v>-575204.5368</c:v>
                </c:pt>
                <c:pt idx="25">
                  <c:v>-573904.5427</c:v>
                </c:pt>
                <c:pt idx="26">
                  <c:v>-572596.6944</c:v>
                </c:pt>
                <c:pt idx="27">
                  <c:v>-571280.9445</c:v>
                </c:pt>
                <c:pt idx="28">
                  <c:v>-569957.2453</c:v>
                </c:pt>
                <c:pt idx="29">
                  <c:v>-568625.5487</c:v>
                </c:pt>
                <c:pt idx="30">
                  <c:v>-567285.8065</c:v>
                </c:pt>
                <c:pt idx="31">
                  <c:v>-565937.97</c:v>
                </c:pt>
                <c:pt idx="32">
                  <c:v>-564581.9903</c:v>
                </c:pt>
                <c:pt idx="33">
                  <c:v>-563217.8183</c:v>
                </c:pt>
                <c:pt idx="34">
                  <c:v>-561845.4044</c:v>
                </c:pt>
                <c:pt idx="35">
                  <c:v>-560464.6988</c:v>
                </c:pt>
                <c:pt idx="36">
                  <c:v>-559075.6514</c:v>
                </c:pt>
                <c:pt idx="37">
                  <c:v>-557678.2119</c:v>
                </c:pt>
                <c:pt idx="38">
                  <c:v>-556272.3295</c:v>
                </c:pt>
                <c:pt idx="39">
                  <c:v>-554857.9533</c:v>
                </c:pt>
                <c:pt idx="40">
                  <c:v>-553435.0318</c:v>
                </c:pt>
                <c:pt idx="41">
                  <c:v>-552003.5136</c:v>
                </c:pt>
                <c:pt idx="42">
                  <c:v>-550563.3466</c:v>
                </c:pt>
                <c:pt idx="43">
                  <c:v>-549114.4785</c:v>
                </c:pt>
                <c:pt idx="44">
                  <c:v>-547656.8569</c:v>
                </c:pt>
                <c:pt idx="45">
                  <c:v>-546190.4289</c:v>
                </c:pt>
                <c:pt idx="46">
                  <c:v>-544715.1411</c:v>
                </c:pt>
                <c:pt idx="47">
                  <c:v>-543230.9402</c:v>
                </c:pt>
                <c:pt idx="48">
                  <c:v>-541737.7722</c:v>
                </c:pt>
                <c:pt idx="49">
                  <c:v>-540235.583</c:v>
                </c:pt>
                <c:pt idx="50">
                  <c:v>-538724.3181</c:v>
                </c:pt>
                <c:pt idx="51">
                  <c:v>-537203.9226</c:v>
                </c:pt>
                <c:pt idx="52">
                  <c:v>-535674.3414</c:v>
                </c:pt>
                <c:pt idx="53">
                  <c:v>-534135.519</c:v>
                </c:pt>
                <c:pt idx="54">
                  <c:v>-532587.3995</c:v>
                </c:pt>
                <c:pt idx="55">
                  <c:v>-531029.9268</c:v>
                </c:pt>
                <c:pt idx="56">
                  <c:v>-529463.0444</c:v>
                </c:pt>
                <c:pt idx="57">
                  <c:v>-527886.6953</c:v>
                </c:pt>
                <c:pt idx="58">
                  <c:v>-526300.8225</c:v>
                </c:pt>
                <c:pt idx="59">
                  <c:v>-524705.3684</c:v>
                </c:pt>
                <c:pt idx="60">
                  <c:v>-523100.2751</c:v>
                </c:pt>
                <c:pt idx="61">
                  <c:v>-521485.4844</c:v>
                </c:pt>
                <c:pt idx="62">
                  <c:v>-519860.9376</c:v>
                </c:pt>
                <c:pt idx="63">
                  <c:v>-518226.5759</c:v>
                </c:pt>
                <c:pt idx="64">
                  <c:v>-516582.3399</c:v>
                </c:pt>
                <c:pt idx="65">
                  <c:v>-514928.1699</c:v>
                </c:pt>
                <c:pt idx="66">
                  <c:v>-513264.006</c:v>
                </c:pt>
                <c:pt idx="67">
                  <c:v>-511589.7878</c:v>
                </c:pt>
                <c:pt idx="68">
                  <c:v>-509905.4546</c:v>
                </c:pt>
                <c:pt idx="69">
                  <c:v>-508210.9451</c:v>
                </c:pt>
                <c:pt idx="70">
                  <c:v>-506506.198</c:v>
                </c:pt>
                <c:pt idx="71">
                  <c:v>-504791.1514</c:v>
                </c:pt>
                <c:pt idx="72">
                  <c:v>-503065.743</c:v>
                </c:pt>
                <c:pt idx="73">
                  <c:v>-501329.9103</c:v>
                </c:pt>
                <c:pt idx="74">
                  <c:v>-499583.5902</c:v>
                </c:pt>
                <c:pt idx="75">
                  <c:v>-497826.7195</c:v>
                </c:pt>
                <c:pt idx="76">
                  <c:v>-496059.2344</c:v>
                </c:pt>
                <c:pt idx="77">
                  <c:v>-494281.0707</c:v>
                </c:pt>
                <c:pt idx="78">
                  <c:v>-492492.1639</c:v>
                </c:pt>
                <c:pt idx="79">
                  <c:v>-490692.4492</c:v>
                </c:pt>
                <c:pt idx="80">
                  <c:v>-488881.8611</c:v>
                </c:pt>
                <c:pt idx="81">
                  <c:v>-487060.3341</c:v>
                </c:pt>
                <c:pt idx="82">
                  <c:v>-485227.8021</c:v>
                </c:pt>
                <c:pt idx="83">
                  <c:v>-483384.1985</c:v>
                </c:pt>
                <c:pt idx="84">
                  <c:v>-481529.4564</c:v>
                </c:pt>
                <c:pt idx="85">
                  <c:v>-479663.5086</c:v>
                </c:pt>
                <c:pt idx="86">
                  <c:v>-477786.2874</c:v>
                </c:pt>
                <c:pt idx="87">
                  <c:v>-475897.7247</c:v>
                </c:pt>
                <c:pt idx="88">
                  <c:v>-473997.7519</c:v>
                </c:pt>
                <c:pt idx="89">
                  <c:v>-472086.3</c:v>
                </c:pt>
                <c:pt idx="90">
                  <c:v>-470163.2999</c:v>
                </c:pt>
                <c:pt idx="91">
                  <c:v>-468228.6815</c:v>
                </c:pt>
                <c:pt idx="92">
                  <c:v>-466282.3749</c:v>
                </c:pt>
                <c:pt idx="93">
                  <c:v>-464324.3094</c:v>
                </c:pt>
                <c:pt idx="94">
                  <c:v>-462354.4138</c:v>
                </c:pt>
                <c:pt idx="95">
                  <c:v>-460372.6168</c:v>
                </c:pt>
                <c:pt idx="96">
                  <c:v>-458378.8465</c:v>
                </c:pt>
                <c:pt idx="97">
                  <c:v>-456373.0304</c:v>
                </c:pt>
                <c:pt idx="98">
                  <c:v>-454355.0959</c:v>
                </c:pt>
                <c:pt idx="99">
                  <c:v>-452324.9697</c:v>
                </c:pt>
                <c:pt idx="100">
                  <c:v>-450282.5782</c:v>
                </c:pt>
                <c:pt idx="101">
                  <c:v>-448227.8472</c:v>
                </c:pt>
                <c:pt idx="102">
                  <c:v>-446160.7022</c:v>
                </c:pt>
                <c:pt idx="103">
                  <c:v>-444081.0682</c:v>
                </c:pt>
                <c:pt idx="104">
                  <c:v>-441988.8697</c:v>
                </c:pt>
                <c:pt idx="105">
                  <c:v>-439884.0309</c:v>
                </c:pt>
                <c:pt idx="106">
                  <c:v>-437766.4753</c:v>
                </c:pt>
                <c:pt idx="107">
                  <c:v>-435636.1262</c:v>
                </c:pt>
                <c:pt idx="108">
                  <c:v>-433492.9062</c:v>
                </c:pt>
                <c:pt idx="109">
                  <c:v>-431336.7376</c:v>
                </c:pt>
                <c:pt idx="110">
                  <c:v>-429167.5422</c:v>
                </c:pt>
                <c:pt idx="111">
                  <c:v>-426985.2412</c:v>
                </c:pt>
                <c:pt idx="112">
                  <c:v>-424789.7554</c:v>
                </c:pt>
                <c:pt idx="113">
                  <c:v>-422581.0053</c:v>
                </c:pt>
                <c:pt idx="114">
                  <c:v>-420358.9106</c:v>
                </c:pt>
                <c:pt idx="115">
                  <c:v>-418123.3908</c:v>
                </c:pt>
                <c:pt idx="116">
                  <c:v>-415874.3647</c:v>
                </c:pt>
                <c:pt idx="117">
                  <c:v>-413611.7508</c:v>
                </c:pt>
                <c:pt idx="118">
                  <c:v>-411335.4668</c:v>
                </c:pt>
                <c:pt idx="119">
                  <c:v>-409045.4304</c:v>
                </c:pt>
                <c:pt idx="120">
                  <c:v>-406741.5583</c:v>
                </c:pt>
                <c:pt idx="121">
                  <c:v>-404423.767</c:v>
                </c:pt>
                <c:pt idx="122">
                  <c:v>-402091.9723</c:v>
                </c:pt>
                <c:pt idx="123">
                  <c:v>-399746.0897</c:v>
                </c:pt>
                <c:pt idx="124">
                  <c:v>-397386.0341</c:v>
                </c:pt>
                <c:pt idx="125">
                  <c:v>-395011.7198</c:v>
                </c:pt>
                <c:pt idx="126">
                  <c:v>-392623.0607</c:v>
                </c:pt>
                <c:pt idx="127">
                  <c:v>-390219.9701</c:v>
                </c:pt>
                <c:pt idx="128">
                  <c:v>-387802.3609</c:v>
                </c:pt>
                <c:pt idx="129">
                  <c:v>-385370.1452</c:v>
                </c:pt>
                <c:pt idx="130">
                  <c:v>-382923.235</c:v>
                </c:pt>
                <c:pt idx="131">
                  <c:v>-380461.5413</c:v>
                </c:pt>
                <c:pt idx="132">
                  <c:v>-377984.9748</c:v>
                </c:pt>
                <c:pt idx="133">
                  <c:v>-375493.4458</c:v>
                </c:pt>
                <c:pt idx="134">
                  <c:v>-372986.8638</c:v>
                </c:pt>
                <c:pt idx="135">
                  <c:v>-370465.1379</c:v>
                </c:pt>
                <c:pt idx="136">
                  <c:v>-367928.1765</c:v>
                </c:pt>
                <c:pt idx="137">
                  <c:v>-365375.8877</c:v>
                </c:pt>
                <c:pt idx="138">
                  <c:v>-362808.1787</c:v>
                </c:pt>
                <c:pt idx="139">
                  <c:v>-360224.9566</c:v>
                </c:pt>
                <c:pt idx="140">
                  <c:v>-357626.1274</c:v>
                </c:pt>
                <c:pt idx="141">
                  <c:v>-355011.5971</c:v>
                </c:pt>
                <c:pt idx="142">
                  <c:v>-352381.2705</c:v>
                </c:pt>
                <c:pt idx="143">
                  <c:v>-349735.0525</c:v>
                </c:pt>
                <c:pt idx="144">
                  <c:v>-347072.8468</c:v>
                </c:pt>
                <c:pt idx="145">
                  <c:v>-344394.5571</c:v>
                </c:pt>
                <c:pt idx="146">
                  <c:v>-341700.0859</c:v>
                </c:pt>
                <c:pt idx="147">
                  <c:v>-338989.3357</c:v>
                </c:pt>
                <c:pt idx="148">
                  <c:v>-336262.208</c:v>
                </c:pt>
                <c:pt idx="149">
                  <c:v>-333518.604</c:v>
                </c:pt>
                <c:pt idx="150">
                  <c:v>-330758.424</c:v>
                </c:pt>
                <c:pt idx="151">
                  <c:v>-327981.5679</c:v>
                </c:pt>
                <c:pt idx="152">
                  <c:v>-325187.9349</c:v>
                </c:pt>
                <c:pt idx="153">
                  <c:v>-322377.4238</c:v>
                </c:pt>
                <c:pt idx="154">
                  <c:v>-319549.9325</c:v>
                </c:pt>
                <c:pt idx="155">
                  <c:v>-316705.3584</c:v>
                </c:pt>
                <c:pt idx="156">
                  <c:v>-313843.5984</c:v>
                </c:pt>
                <c:pt idx="157">
                  <c:v>-310964.5485</c:v>
                </c:pt>
                <c:pt idx="158">
                  <c:v>-308068.1044</c:v>
                </c:pt>
                <c:pt idx="159">
                  <c:v>-305154.161</c:v>
                </c:pt>
                <c:pt idx="160">
                  <c:v>-302222.6125</c:v>
                </c:pt>
                <c:pt idx="161">
                  <c:v>-299273.3525</c:v>
                </c:pt>
                <c:pt idx="162">
                  <c:v>-296306.2741</c:v>
                </c:pt>
                <c:pt idx="163">
                  <c:v>-293321.2696</c:v>
                </c:pt>
                <c:pt idx="164">
                  <c:v>-290318.2307</c:v>
                </c:pt>
                <c:pt idx="165">
                  <c:v>-287297.0484</c:v>
                </c:pt>
                <c:pt idx="166">
                  <c:v>-284257.6132</c:v>
                </c:pt>
                <c:pt idx="167">
                  <c:v>-281199.8147</c:v>
                </c:pt>
                <c:pt idx="168">
                  <c:v>-278123.542</c:v>
                </c:pt>
                <c:pt idx="169">
                  <c:v>-275028.6835</c:v>
                </c:pt>
                <c:pt idx="170">
                  <c:v>-271915.1269</c:v>
                </c:pt>
                <c:pt idx="171">
                  <c:v>-268782.7592</c:v>
                </c:pt>
                <c:pt idx="172">
                  <c:v>-265631.4668</c:v>
                </c:pt>
                <c:pt idx="173">
                  <c:v>-262461.1353</c:v>
                </c:pt>
                <c:pt idx="174">
                  <c:v>-259271.6498</c:v>
                </c:pt>
                <c:pt idx="175">
                  <c:v>-256062.8944</c:v>
                </c:pt>
                <c:pt idx="176">
                  <c:v>-252834.7528</c:v>
                </c:pt>
                <c:pt idx="177">
                  <c:v>-249587.1079</c:v>
                </c:pt>
                <c:pt idx="178">
                  <c:v>-246319.8418</c:v>
                </c:pt>
                <c:pt idx="179">
                  <c:v>-243032.8359</c:v>
                </c:pt>
                <c:pt idx="180">
                  <c:v>-239725.971</c:v>
                </c:pt>
                <c:pt idx="181">
                  <c:v>-236399.1272</c:v>
                </c:pt>
                <c:pt idx="182">
                  <c:v>-233052.1837</c:v>
                </c:pt>
                <c:pt idx="183">
                  <c:v>-229685.0191</c:v>
                </c:pt>
                <c:pt idx="184">
                  <c:v>-226297.5111</c:v>
                </c:pt>
                <c:pt idx="185">
                  <c:v>-222889.537</c:v>
                </c:pt>
                <c:pt idx="186">
                  <c:v>-219460.9731</c:v>
                </c:pt>
                <c:pt idx="187">
                  <c:v>-216011.6949</c:v>
                </c:pt>
                <c:pt idx="188">
                  <c:v>-212541.5773</c:v>
                </c:pt>
                <c:pt idx="189">
                  <c:v>-209050.4944</c:v>
                </c:pt>
                <c:pt idx="190">
                  <c:v>-205538.3196</c:v>
                </c:pt>
                <c:pt idx="191">
                  <c:v>-202004.9253</c:v>
                </c:pt>
                <c:pt idx="192">
                  <c:v>-198450.1835</c:v>
                </c:pt>
                <c:pt idx="193">
                  <c:v>-194873.9651</c:v>
                </c:pt>
                <c:pt idx="194">
                  <c:v>-191276.1404</c:v>
                </c:pt>
                <c:pt idx="195">
                  <c:v>-187656.5789</c:v>
                </c:pt>
                <c:pt idx="196">
                  <c:v>-184015.1491</c:v>
                </c:pt>
                <c:pt idx="197">
                  <c:v>-180351.7191</c:v>
                </c:pt>
                <c:pt idx="198">
                  <c:v>-176666.1558</c:v>
                </c:pt>
                <c:pt idx="199">
                  <c:v>-172958.3256</c:v>
                </c:pt>
                <c:pt idx="200">
                  <c:v>-169228.0939</c:v>
                </c:pt>
                <c:pt idx="201">
                  <c:v>-165475.3254</c:v>
                </c:pt>
                <c:pt idx="202">
                  <c:v>-161699.8839</c:v>
                </c:pt>
                <c:pt idx="203">
                  <c:v>-157901.6325</c:v>
                </c:pt>
                <c:pt idx="204">
                  <c:v>-154080.4333</c:v>
                </c:pt>
                <c:pt idx="205">
                  <c:v>-150236.1476</c:v>
                </c:pt>
                <c:pt idx="206">
                  <c:v>-146368.6361</c:v>
                </c:pt>
                <c:pt idx="207">
                  <c:v>-142477.7584</c:v>
                </c:pt>
                <c:pt idx="208">
                  <c:v>-138563.3733</c:v>
                </c:pt>
                <c:pt idx="209">
                  <c:v>-134625.3387</c:v>
                </c:pt>
                <c:pt idx="210">
                  <c:v>-130663.5119</c:v>
                </c:pt>
                <c:pt idx="211">
                  <c:v>-126677.7491</c:v>
                </c:pt>
                <c:pt idx="212">
                  <c:v>-122667.9056</c:v>
                </c:pt>
                <c:pt idx="213">
                  <c:v>-118633.8359</c:v>
                </c:pt>
                <c:pt idx="214">
                  <c:v>-114575.3938</c:v>
                </c:pt>
                <c:pt idx="215">
                  <c:v>-110492.4319</c:v>
                </c:pt>
                <c:pt idx="216">
                  <c:v>-106384.8021</c:v>
                </c:pt>
                <c:pt idx="217">
                  <c:v>-102252.3553</c:v>
                </c:pt>
                <c:pt idx="218">
                  <c:v>-98094.9417</c:v>
                </c:pt>
                <c:pt idx="219">
                  <c:v>-93912.4104</c:v>
                </c:pt>
                <c:pt idx="220">
                  <c:v>-89704.6097</c:v>
                </c:pt>
                <c:pt idx="221">
                  <c:v>-85471.3868</c:v>
                </c:pt>
                <c:pt idx="222">
                  <c:v>-81212.5882</c:v>
                </c:pt>
                <c:pt idx="223">
                  <c:v>-76928.0593</c:v>
                </c:pt>
                <c:pt idx="224">
                  <c:v>-72617.6448</c:v>
                </c:pt>
                <c:pt idx="225">
                  <c:v>-68281.1881</c:v>
                </c:pt>
                <c:pt idx="226">
                  <c:v>-63918.532</c:v>
                </c:pt>
                <c:pt idx="227">
                  <c:v>-59529.5183</c:v>
                </c:pt>
                <c:pt idx="228">
                  <c:v>-55113.9875</c:v>
                </c:pt>
                <c:pt idx="229">
                  <c:v>-50671.7796</c:v>
                </c:pt>
                <c:pt idx="230">
                  <c:v>-46202.7334</c:v>
                </c:pt>
                <c:pt idx="231">
                  <c:v>-41706.6867</c:v>
                </c:pt>
                <c:pt idx="232">
                  <c:v>-37183.4763</c:v>
                </c:pt>
                <c:pt idx="233">
                  <c:v>-32632.9382</c:v>
                </c:pt>
                <c:pt idx="234">
                  <c:v>-28054.9073</c:v>
                </c:pt>
                <c:pt idx="235">
                  <c:v>-23449.2175</c:v>
                </c:pt>
                <c:pt idx="236">
                  <c:v>-18815.7016</c:v>
                </c:pt>
                <c:pt idx="237">
                  <c:v>-14154.1916</c:v>
                </c:pt>
                <c:pt idx="238">
                  <c:v>-9464.5182</c:v>
                </c:pt>
                <c:pt idx="239">
                  <c:v>-4746.5115</c:v>
                </c:pt>
              </c:numCache>
            </c:numRef>
          </c:val>
        </c:ser>
        <c:ser>
          <c:idx val="1"/>
          <c:order val="1"/>
          <c:tx>
            <c:v>Quota capitale</c:v>
          </c:tx>
          <c:extLst>
            <c:ext xmlns:c14="http://schemas.microsoft.com/office/drawing/2007/8/2/chart" uri="{6F2FDCE9-48DA-4B69-8628-5D25D57E5C99}">
              <c14:invertSolidFillFmt>
                <c14:spPr>
                  <a:solidFill>
                    <a:srgbClr val="000000"/>
                  </a:solidFill>
                </c14:spPr>
              </c14:invertSolidFillFmt>
            </c:ext>
          </c:extLst>
          <c:cat>
            <c:strRef>
              <c:f>[0]!DTS</c:f>
              <c:strCache>
                <c:ptCount val="241"/>
                <c:pt idx="0">
                  <c:v>36628</c:v>
                </c:pt>
                <c:pt idx="1">
                  <c:v>36658</c:v>
                </c:pt>
                <c:pt idx="2">
                  <c:v>36689</c:v>
                </c:pt>
                <c:pt idx="3">
                  <c:v>36719</c:v>
                </c:pt>
                <c:pt idx="4">
                  <c:v>36750</c:v>
                </c:pt>
                <c:pt idx="5">
                  <c:v>36781</c:v>
                </c:pt>
                <c:pt idx="6">
                  <c:v>36811</c:v>
                </c:pt>
                <c:pt idx="7">
                  <c:v>36842</c:v>
                </c:pt>
                <c:pt idx="8">
                  <c:v>36872</c:v>
                </c:pt>
                <c:pt idx="9">
                  <c:v>36903</c:v>
                </c:pt>
                <c:pt idx="10">
                  <c:v>36934</c:v>
                </c:pt>
                <c:pt idx="11">
                  <c:v>36962</c:v>
                </c:pt>
                <c:pt idx="12">
                  <c:v>36993</c:v>
                </c:pt>
                <c:pt idx="13">
                  <c:v>37023</c:v>
                </c:pt>
                <c:pt idx="14">
                  <c:v>37054</c:v>
                </c:pt>
                <c:pt idx="15">
                  <c:v>37084</c:v>
                </c:pt>
                <c:pt idx="16">
                  <c:v>37115</c:v>
                </c:pt>
                <c:pt idx="17">
                  <c:v>37146</c:v>
                </c:pt>
                <c:pt idx="18">
                  <c:v>37176</c:v>
                </c:pt>
                <c:pt idx="19">
                  <c:v>37207</c:v>
                </c:pt>
                <c:pt idx="20">
                  <c:v>37237</c:v>
                </c:pt>
                <c:pt idx="21">
                  <c:v>37268</c:v>
                </c:pt>
                <c:pt idx="22">
                  <c:v>37299</c:v>
                </c:pt>
                <c:pt idx="23">
                  <c:v>37327</c:v>
                </c:pt>
                <c:pt idx="24">
                  <c:v>37358</c:v>
                </c:pt>
                <c:pt idx="25">
                  <c:v>37388</c:v>
                </c:pt>
                <c:pt idx="26">
                  <c:v>37419</c:v>
                </c:pt>
                <c:pt idx="27">
                  <c:v>37449</c:v>
                </c:pt>
                <c:pt idx="28">
                  <c:v>37480</c:v>
                </c:pt>
                <c:pt idx="29">
                  <c:v>37511</c:v>
                </c:pt>
                <c:pt idx="30">
                  <c:v>37541</c:v>
                </c:pt>
                <c:pt idx="31">
                  <c:v>37572</c:v>
                </c:pt>
                <c:pt idx="32">
                  <c:v>37602</c:v>
                </c:pt>
                <c:pt idx="33">
                  <c:v>37633</c:v>
                </c:pt>
                <c:pt idx="34">
                  <c:v>37664</c:v>
                </c:pt>
                <c:pt idx="35">
                  <c:v>37692</c:v>
                </c:pt>
                <c:pt idx="36">
                  <c:v>37723</c:v>
                </c:pt>
                <c:pt idx="37">
                  <c:v>37753</c:v>
                </c:pt>
                <c:pt idx="38">
                  <c:v>37784</c:v>
                </c:pt>
                <c:pt idx="39">
                  <c:v>37814</c:v>
                </c:pt>
                <c:pt idx="40">
                  <c:v>37845</c:v>
                </c:pt>
                <c:pt idx="41">
                  <c:v>37876</c:v>
                </c:pt>
                <c:pt idx="42">
                  <c:v>37906</c:v>
                </c:pt>
                <c:pt idx="43">
                  <c:v>37937</c:v>
                </c:pt>
                <c:pt idx="44">
                  <c:v>37967</c:v>
                </c:pt>
                <c:pt idx="45">
                  <c:v>37998</c:v>
                </c:pt>
                <c:pt idx="46">
                  <c:v>38029</c:v>
                </c:pt>
                <c:pt idx="47">
                  <c:v>38058</c:v>
                </c:pt>
                <c:pt idx="48">
                  <c:v>38089</c:v>
                </c:pt>
                <c:pt idx="49">
                  <c:v>38119</c:v>
                </c:pt>
                <c:pt idx="50">
                  <c:v>38150</c:v>
                </c:pt>
                <c:pt idx="51">
                  <c:v>38180</c:v>
                </c:pt>
                <c:pt idx="52">
                  <c:v>38211</c:v>
                </c:pt>
                <c:pt idx="53">
                  <c:v>38242</c:v>
                </c:pt>
                <c:pt idx="54">
                  <c:v>38272</c:v>
                </c:pt>
                <c:pt idx="55">
                  <c:v>38303</c:v>
                </c:pt>
                <c:pt idx="56">
                  <c:v>38333</c:v>
                </c:pt>
                <c:pt idx="57">
                  <c:v>38364</c:v>
                </c:pt>
                <c:pt idx="58">
                  <c:v>38395</c:v>
                </c:pt>
                <c:pt idx="59">
                  <c:v>38423</c:v>
                </c:pt>
                <c:pt idx="60">
                  <c:v>38454</c:v>
                </c:pt>
                <c:pt idx="61">
                  <c:v>38484</c:v>
                </c:pt>
                <c:pt idx="62">
                  <c:v>38515</c:v>
                </c:pt>
                <c:pt idx="63">
                  <c:v>38545</c:v>
                </c:pt>
                <c:pt idx="64">
                  <c:v>38576</c:v>
                </c:pt>
                <c:pt idx="65">
                  <c:v>38607</c:v>
                </c:pt>
                <c:pt idx="66">
                  <c:v>38637</c:v>
                </c:pt>
                <c:pt idx="67">
                  <c:v>38668</c:v>
                </c:pt>
                <c:pt idx="68">
                  <c:v>38698</c:v>
                </c:pt>
                <c:pt idx="69">
                  <c:v>38729</c:v>
                </c:pt>
                <c:pt idx="70">
                  <c:v>38760</c:v>
                </c:pt>
                <c:pt idx="71">
                  <c:v>38788</c:v>
                </c:pt>
                <c:pt idx="72">
                  <c:v>38819</c:v>
                </c:pt>
                <c:pt idx="73">
                  <c:v>38849</c:v>
                </c:pt>
                <c:pt idx="74">
                  <c:v>38880</c:v>
                </c:pt>
                <c:pt idx="75">
                  <c:v>38910</c:v>
                </c:pt>
                <c:pt idx="76">
                  <c:v>38941</c:v>
                </c:pt>
                <c:pt idx="77">
                  <c:v>38972</c:v>
                </c:pt>
                <c:pt idx="78">
                  <c:v>39002</c:v>
                </c:pt>
                <c:pt idx="79">
                  <c:v>39033</c:v>
                </c:pt>
                <c:pt idx="80">
                  <c:v>39063</c:v>
                </c:pt>
                <c:pt idx="81">
                  <c:v>39094</c:v>
                </c:pt>
                <c:pt idx="82">
                  <c:v>39125</c:v>
                </c:pt>
                <c:pt idx="83">
                  <c:v>39153</c:v>
                </c:pt>
                <c:pt idx="84">
                  <c:v>39184</c:v>
                </c:pt>
                <c:pt idx="85">
                  <c:v>39214</c:v>
                </c:pt>
                <c:pt idx="86">
                  <c:v>39245</c:v>
                </c:pt>
                <c:pt idx="87">
                  <c:v>39275</c:v>
                </c:pt>
                <c:pt idx="88">
                  <c:v>39306</c:v>
                </c:pt>
                <c:pt idx="89">
                  <c:v>39337</c:v>
                </c:pt>
                <c:pt idx="90">
                  <c:v>39367</c:v>
                </c:pt>
                <c:pt idx="91">
                  <c:v>39398</c:v>
                </c:pt>
                <c:pt idx="92">
                  <c:v>39428</c:v>
                </c:pt>
                <c:pt idx="93">
                  <c:v>39459</c:v>
                </c:pt>
                <c:pt idx="94">
                  <c:v>39490</c:v>
                </c:pt>
                <c:pt idx="95">
                  <c:v>39519</c:v>
                </c:pt>
                <c:pt idx="96">
                  <c:v>39550</c:v>
                </c:pt>
                <c:pt idx="97">
                  <c:v>39580</c:v>
                </c:pt>
                <c:pt idx="98">
                  <c:v>39611</c:v>
                </c:pt>
                <c:pt idx="99">
                  <c:v>39641</c:v>
                </c:pt>
                <c:pt idx="100">
                  <c:v>39672</c:v>
                </c:pt>
                <c:pt idx="101">
                  <c:v>39703</c:v>
                </c:pt>
                <c:pt idx="102">
                  <c:v>39733</c:v>
                </c:pt>
                <c:pt idx="103">
                  <c:v>39764</c:v>
                </c:pt>
                <c:pt idx="104">
                  <c:v>39794</c:v>
                </c:pt>
                <c:pt idx="105">
                  <c:v>39825</c:v>
                </c:pt>
                <c:pt idx="106">
                  <c:v>39856</c:v>
                </c:pt>
                <c:pt idx="107">
                  <c:v>39884</c:v>
                </c:pt>
                <c:pt idx="108">
                  <c:v>39915</c:v>
                </c:pt>
                <c:pt idx="109">
                  <c:v>39945</c:v>
                </c:pt>
                <c:pt idx="110">
                  <c:v>39976</c:v>
                </c:pt>
                <c:pt idx="111">
                  <c:v>40006</c:v>
                </c:pt>
                <c:pt idx="112">
                  <c:v>40037</c:v>
                </c:pt>
                <c:pt idx="113">
                  <c:v>40068</c:v>
                </c:pt>
                <c:pt idx="114">
                  <c:v>40098</c:v>
                </c:pt>
                <c:pt idx="115">
                  <c:v>40129</c:v>
                </c:pt>
                <c:pt idx="116">
                  <c:v>40159</c:v>
                </c:pt>
                <c:pt idx="117">
                  <c:v>40190</c:v>
                </c:pt>
                <c:pt idx="118">
                  <c:v>40221</c:v>
                </c:pt>
                <c:pt idx="119">
                  <c:v>40249</c:v>
                </c:pt>
                <c:pt idx="120">
                  <c:v>40280</c:v>
                </c:pt>
                <c:pt idx="121">
                  <c:v>40310</c:v>
                </c:pt>
                <c:pt idx="122">
                  <c:v>40341</c:v>
                </c:pt>
                <c:pt idx="123">
                  <c:v>40371</c:v>
                </c:pt>
                <c:pt idx="124">
                  <c:v>40402</c:v>
                </c:pt>
                <c:pt idx="125">
                  <c:v>40433</c:v>
                </c:pt>
                <c:pt idx="126">
                  <c:v>40463</c:v>
                </c:pt>
                <c:pt idx="127">
                  <c:v>40494</c:v>
                </c:pt>
                <c:pt idx="128">
                  <c:v>40524</c:v>
                </c:pt>
                <c:pt idx="129">
                  <c:v>40555</c:v>
                </c:pt>
                <c:pt idx="130">
                  <c:v>40586</c:v>
                </c:pt>
                <c:pt idx="131">
                  <c:v>40614</c:v>
                </c:pt>
                <c:pt idx="132">
                  <c:v>40645</c:v>
                </c:pt>
                <c:pt idx="133">
                  <c:v>40675</c:v>
                </c:pt>
                <c:pt idx="134">
                  <c:v>40706</c:v>
                </c:pt>
                <c:pt idx="135">
                  <c:v>40736</c:v>
                </c:pt>
                <c:pt idx="136">
                  <c:v>40767</c:v>
                </c:pt>
                <c:pt idx="137">
                  <c:v>40798</c:v>
                </c:pt>
                <c:pt idx="138">
                  <c:v>40828</c:v>
                </c:pt>
                <c:pt idx="139">
                  <c:v>40859</c:v>
                </c:pt>
                <c:pt idx="140">
                  <c:v>40889</c:v>
                </c:pt>
                <c:pt idx="141">
                  <c:v>40920</c:v>
                </c:pt>
                <c:pt idx="142">
                  <c:v>40951</c:v>
                </c:pt>
                <c:pt idx="143">
                  <c:v>40980</c:v>
                </c:pt>
                <c:pt idx="144">
                  <c:v>41011</c:v>
                </c:pt>
                <c:pt idx="145">
                  <c:v>41041</c:v>
                </c:pt>
                <c:pt idx="146">
                  <c:v>41072</c:v>
                </c:pt>
                <c:pt idx="147">
                  <c:v>41102</c:v>
                </c:pt>
                <c:pt idx="148">
                  <c:v>41133</c:v>
                </c:pt>
                <c:pt idx="149">
                  <c:v>41164</c:v>
                </c:pt>
                <c:pt idx="150">
                  <c:v>41194</c:v>
                </c:pt>
                <c:pt idx="151">
                  <c:v>41225</c:v>
                </c:pt>
                <c:pt idx="152">
                  <c:v>41255</c:v>
                </c:pt>
                <c:pt idx="153">
                  <c:v>41286</c:v>
                </c:pt>
                <c:pt idx="154">
                  <c:v>41317</c:v>
                </c:pt>
                <c:pt idx="155">
                  <c:v>41345</c:v>
                </c:pt>
                <c:pt idx="156">
                  <c:v>41376</c:v>
                </c:pt>
                <c:pt idx="157">
                  <c:v>41406</c:v>
                </c:pt>
                <c:pt idx="158">
                  <c:v>41437</c:v>
                </c:pt>
                <c:pt idx="159">
                  <c:v>41467</c:v>
                </c:pt>
                <c:pt idx="160">
                  <c:v>41498</c:v>
                </c:pt>
                <c:pt idx="161">
                  <c:v>41529</c:v>
                </c:pt>
                <c:pt idx="162">
                  <c:v>41559</c:v>
                </c:pt>
                <c:pt idx="163">
                  <c:v>41590</c:v>
                </c:pt>
                <c:pt idx="164">
                  <c:v>41620</c:v>
                </c:pt>
                <c:pt idx="165">
                  <c:v>41651</c:v>
                </c:pt>
                <c:pt idx="166">
                  <c:v>41682</c:v>
                </c:pt>
                <c:pt idx="167">
                  <c:v>41710</c:v>
                </c:pt>
                <c:pt idx="168">
                  <c:v>41741</c:v>
                </c:pt>
                <c:pt idx="169">
                  <c:v>41771</c:v>
                </c:pt>
                <c:pt idx="170">
                  <c:v>41802</c:v>
                </c:pt>
                <c:pt idx="171">
                  <c:v>41832</c:v>
                </c:pt>
                <c:pt idx="172">
                  <c:v>41863</c:v>
                </c:pt>
                <c:pt idx="173">
                  <c:v>41894</c:v>
                </c:pt>
                <c:pt idx="174">
                  <c:v>41924</c:v>
                </c:pt>
                <c:pt idx="175">
                  <c:v>41955</c:v>
                </c:pt>
                <c:pt idx="176">
                  <c:v>41985</c:v>
                </c:pt>
                <c:pt idx="177">
                  <c:v>42016</c:v>
                </c:pt>
                <c:pt idx="178">
                  <c:v>42047</c:v>
                </c:pt>
                <c:pt idx="179">
                  <c:v>42075</c:v>
                </c:pt>
                <c:pt idx="180">
                  <c:v>42106</c:v>
                </c:pt>
                <c:pt idx="181">
                  <c:v>42136</c:v>
                </c:pt>
                <c:pt idx="182">
                  <c:v>42167</c:v>
                </c:pt>
                <c:pt idx="183">
                  <c:v>42197</c:v>
                </c:pt>
                <c:pt idx="184">
                  <c:v>42228</c:v>
                </c:pt>
                <c:pt idx="185">
                  <c:v>42259</c:v>
                </c:pt>
                <c:pt idx="186">
                  <c:v>42289</c:v>
                </c:pt>
                <c:pt idx="187">
                  <c:v>42320</c:v>
                </c:pt>
                <c:pt idx="188">
                  <c:v>42350</c:v>
                </c:pt>
                <c:pt idx="189">
                  <c:v>42381</c:v>
                </c:pt>
                <c:pt idx="190">
                  <c:v>42412</c:v>
                </c:pt>
                <c:pt idx="191">
                  <c:v>42441</c:v>
                </c:pt>
                <c:pt idx="192">
                  <c:v>42472</c:v>
                </c:pt>
                <c:pt idx="193">
                  <c:v>42502</c:v>
                </c:pt>
                <c:pt idx="194">
                  <c:v>42533</c:v>
                </c:pt>
                <c:pt idx="195">
                  <c:v>42563</c:v>
                </c:pt>
                <c:pt idx="196">
                  <c:v>42594</c:v>
                </c:pt>
                <c:pt idx="197">
                  <c:v>42625</c:v>
                </c:pt>
                <c:pt idx="198">
                  <c:v>42655</c:v>
                </c:pt>
                <c:pt idx="199">
                  <c:v>42686</c:v>
                </c:pt>
                <c:pt idx="200">
                  <c:v>42716</c:v>
                </c:pt>
                <c:pt idx="201">
                  <c:v>42747</c:v>
                </c:pt>
                <c:pt idx="202">
                  <c:v>42778</c:v>
                </c:pt>
                <c:pt idx="203">
                  <c:v>42806</c:v>
                </c:pt>
                <c:pt idx="204">
                  <c:v>42837</c:v>
                </c:pt>
                <c:pt idx="205">
                  <c:v>42867</c:v>
                </c:pt>
                <c:pt idx="206">
                  <c:v>42898</c:v>
                </c:pt>
                <c:pt idx="207">
                  <c:v>42928</c:v>
                </c:pt>
                <c:pt idx="208">
                  <c:v>42959</c:v>
                </c:pt>
                <c:pt idx="209">
                  <c:v>42990</c:v>
                </c:pt>
                <c:pt idx="210">
                  <c:v>43020</c:v>
                </c:pt>
                <c:pt idx="211">
                  <c:v>43051</c:v>
                </c:pt>
                <c:pt idx="212">
                  <c:v>43081</c:v>
                </c:pt>
                <c:pt idx="213">
                  <c:v>43112</c:v>
                </c:pt>
                <c:pt idx="214">
                  <c:v>43143</c:v>
                </c:pt>
                <c:pt idx="215">
                  <c:v>43171</c:v>
                </c:pt>
                <c:pt idx="216">
                  <c:v>43202</c:v>
                </c:pt>
                <c:pt idx="217">
                  <c:v>43232</c:v>
                </c:pt>
                <c:pt idx="218">
                  <c:v>43263</c:v>
                </c:pt>
                <c:pt idx="219">
                  <c:v>43293</c:v>
                </c:pt>
                <c:pt idx="220">
                  <c:v>43324</c:v>
                </c:pt>
                <c:pt idx="221">
                  <c:v>43355</c:v>
                </c:pt>
                <c:pt idx="222">
                  <c:v>43385</c:v>
                </c:pt>
                <c:pt idx="223">
                  <c:v>43416</c:v>
                </c:pt>
                <c:pt idx="224">
                  <c:v>43446</c:v>
                </c:pt>
                <c:pt idx="225">
                  <c:v>43477</c:v>
                </c:pt>
                <c:pt idx="226">
                  <c:v>43508</c:v>
                </c:pt>
                <c:pt idx="227">
                  <c:v>43536</c:v>
                </c:pt>
                <c:pt idx="228">
                  <c:v>43567</c:v>
                </c:pt>
                <c:pt idx="229">
                  <c:v>43597</c:v>
                </c:pt>
                <c:pt idx="230">
                  <c:v>43628</c:v>
                </c:pt>
                <c:pt idx="231">
                  <c:v>43658</c:v>
                </c:pt>
                <c:pt idx="232">
                  <c:v>43689</c:v>
                </c:pt>
                <c:pt idx="233">
                  <c:v>43720</c:v>
                </c:pt>
                <c:pt idx="234">
                  <c:v>43750</c:v>
                </c:pt>
                <c:pt idx="235">
                  <c:v>43781</c:v>
                </c:pt>
                <c:pt idx="236">
                  <c:v>43811</c:v>
                </c:pt>
                <c:pt idx="237">
                  <c:v>43842</c:v>
                </c:pt>
                <c:pt idx="238">
                  <c:v>43873</c:v>
                </c:pt>
                <c:pt idx="239">
                  <c:v>43902</c:v>
                </c:pt>
              </c:strCache>
            </c:strRef>
          </c:cat>
          <c:val>
            <c:numRef>
              <c:f>[0]!SRS2</c:f>
              <c:numCache>
                <c:ptCount val="241"/>
                <c:pt idx="0">
                  <c:v>-186209.3182</c:v>
                </c:pt>
                <c:pt idx="1">
                  <c:v>-187334.3329</c:v>
                </c:pt>
                <c:pt idx="2">
                  <c:v>-188466.1445</c:v>
                </c:pt>
                <c:pt idx="3">
                  <c:v>-189604.7941</c:v>
                </c:pt>
                <c:pt idx="4">
                  <c:v>-190750.323</c:v>
                </c:pt>
                <c:pt idx="5">
                  <c:v>-191902.7729</c:v>
                </c:pt>
                <c:pt idx="6">
                  <c:v>-193062.1855</c:v>
                </c:pt>
                <c:pt idx="7">
                  <c:v>-194228.6029</c:v>
                </c:pt>
                <c:pt idx="8">
                  <c:v>-195402.0673</c:v>
                </c:pt>
                <c:pt idx="9">
                  <c:v>-196582.6215</c:v>
                </c:pt>
                <c:pt idx="10">
                  <c:v>-197770.3082</c:v>
                </c:pt>
                <c:pt idx="11">
                  <c:v>-198965.1705</c:v>
                </c:pt>
                <c:pt idx="12">
                  <c:v>-200167.2517</c:v>
                </c:pt>
                <c:pt idx="13">
                  <c:v>-201376.5955</c:v>
                </c:pt>
                <c:pt idx="14">
                  <c:v>-202593.2458</c:v>
                </c:pt>
                <c:pt idx="15">
                  <c:v>-203817.2466</c:v>
                </c:pt>
                <c:pt idx="16">
                  <c:v>-205048.6425</c:v>
                </c:pt>
                <c:pt idx="17">
                  <c:v>-206287.478</c:v>
                </c:pt>
                <c:pt idx="18">
                  <c:v>-207533.7982</c:v>
                </c:pt>
                <c:pt idx="19">
                  <c:v>-208787.6483</c:v>
                </c:pt>
                <c:pt idx="20">
                  <c:v>-210049.0736</c:v>
                </c:pt>
                <c:pt idx="21">
                  <c:v>-211318.1201</c:v>
                </c:pt>
                <c:pt idx="22">
                  <c:v>-212594.8338</c:v>
                </c:pt>
                <c:pt idx="23">
                  <c:v>-213879.2609</c:v>
                </c:pt>
                <c:pt idx="24">
                  <c:v>-215171.4481</c:v>
                </c:pt>
                <c:pt idx="25">
                  <c:v>-216471.4422</c:v>
                </c:pt>
                <c:pt idx="26">
                  <c:v>-217779.2905</c:v>
                </c:pt>
                <c:pt idx="27">
                  <c:v>-219095.0404</c:v>
                </c:pt>
                <c:pt idx="28">
                  <c:v>-220418.7396</c:v>
                </c:pt>
                <c:pt idx="29">
                  <c:v>-221750.4362</c:v>
                </c:pt>
                <c:pt idx="30">
                  <c:v>-223090.1784</c:v>
                </c:pt>
                <c:pt idx="31">
                  <c:v>-224438.0149</c:v>
                </c:pt>
                <c:pt idx="32">
                  <c:v>-225793.9946</c:v>
                </c:pt>
                <c:pt idx="33">
                  <c:v>-227158.1666</c:v>
                </c:pt>
                <c:pt idx="34">
                  <c:v>-228530.5805</c:v>
                </c:pt>
                <c:pt idx="35">
                  <c:v>-229911.2861</c:v>
                </c:pt>
                <c:pt idx="36">
                  <c:v>-231300.3335</c:v>
                </c:pt>
                <c:pt idx="37">
                  <c:v>-232697.773</c:v>
                </c:pt>
                <c:pt idx="38">
                  <c:v>-234103.6554</c:v>
                </c:pt>
                <c:pt idx="39">
                  <c:v>-235518.0316</c:v>
                </c:pt>
                <c:pt idx="40">
                  <c:v>-236940.9531</c:v>
                </c:pt>
                <c:pt idx="41">
                  <c:v>-238372.4713</c:v>
                </c:pt>
                <c:pt idx="42">
                  <c:v>-239812.6383</c:v>
                </c:pt>
                <c:pt idx="43">
                  <c:v>-241261.5064</c:v>
                </c:pt>
                <c:pt idx="44">
                  <c:v>-242719.128</c:v>
                </c:pt>
                <c:pt idx="45">
                  <c:v>-244185.556</c:v>
                </c:pt>
                <c:pt idx="46">
                  <c:v>-245660.8438</c:v>
                </c:pt>
                <c:pt idx="47">
                  <c:v>-247145.0447</c:v>
                </c:pt>
                <c:pt idx="48">
                  <c:v>-248638.2127</c:v>
                </c:pt>
                <c:pt idx="49">
                  <c:v>-250140.4019</c:v>
                </c:pt>
                <c:pt idx="50">
                  <c:v>-251651.6668</c:v>
                </c:pt>
                <c:pt idx="51">
                  <c:v>-253172.0623</c:v>
                </c:pt>
                <c:pt idx="52">
                  <c:v>-254701.6435</c:v>
                </c:pt>
                <c:pt idx="53">
                  <c:v>-256240.4659</c:v>
                </c:pt>
                <c:pt idx="54">
                  <c:v>-257788.5854</c:v>
                </c:pt>
                <c:pt idx="55">
                  <c:v>-259346.0581</c:v>
                </c:pt>
                <c:pt idx="56">
                  <c:v>-260912.9405</c:v>
                </c:pt>
                <c:pt idx="57">
                  <c:v>-262489.2896</c:v>
                </c:pt>
                <c:pt idx="58">
                  <c:v>-264075.1624</c:v>
                </c:pt>
                <c:pt idx="59">
                  <c:v>-265670.6165</c:v>
                </c:pt>
                <c:pt idx="60">
                  <c:v>-267275.7098</c:v>
                </c:pt>
                <c:pt idx="61">
                  <c:v>-268890.5005</c:v>
                </c:pt>
                <c:pt idx="62">
                  <c:v>-270515.0473</c:v>
                </c:pt>
                <c:pt idx="63">
                  <c:v>-272149.409</c:v>
                </c:pt>
                <c:pt idx="64">
                  <c:v>-273793.645</c:v>
                </c:pt>
                <c:pt idx="65">
                  <c:v>-275447.815</c:v>
                </c:pt>
                <c:pt idx="66">
                  <c:v>-277111.9789</c:v>
                </c:pt>
                <c:pt idx="67">
                  <c:v>-278786.1971</c:v>
                </c:pt>
                <c:pt idx="68">
                  <c:v>-280470.5303</c:v>
                </c:pt>
                <c:pt idx="69">
                  <c:v>-282165.0398</c:v>
                </c:pt>
                <c:pt idx="70">
                  <c:v>-283869.7869</c:v>
                </c:pt>
                <c:pt idx="71">
                  <c:v>-285584.8335</c:v>
                </c:pt>
                <c:pt idx="72">
                  <c:v>-287310.2419</c:v>
                </c:pt>
                <c:pt idx="73">
                  <c:v>-289046.0746</c:v>
                </c:pt>
                <c:pt idx="74">
                  <c:v>-290792.3947</c:v>
                </c:pt>
                <c:pt idx="75">
                  <c:v>-292549.2654</c:v>
                </c:pt>
                <c:pt idx="76">
                  <c:v>-294316.7505</c:v>
                </c:pt>
                <c:pt idx="77">
                  <c:v>-296094.9142</c:v>
                </c:pt>
                <c:pt idx="78">
                  <c:v>-297883.821</c:v>
                </c:pt>
                <c:pt idx="79">
                  <c:v>-299683.5357</c:v>
                </c:pt>
                <c:pt idx="80">
                  <c:v>-301494.1238</c:v>
                </c:pt>
                <c:pt idx="81">
                  <c:v>-303315.6508</c:v>
                </c:pt>
                <c:pt idx="82">
                  <c:v>-305148.1828</c:v>
                </c:pt>
                <c:pt idx="83">
                  <c:v>-306991.7864</c:v>
                </c:pt>
                <c:pt idx="84">
                  <c:v>-308846.5285</c:v>
                </c:pt>
                <c:pt idx="85">
                  <c:v>-310712.4763</c:v>
                </c:pt>
                <c:pt idx="86">
                  <c:v>-312589.6975</c:v>
                </c:pt>
                <c:pt idx="87">
                  <c:v>-314478.2602</c:v>
                </c:pt>
                <c:pt idx="88">
                  <c:v>-316378.233</c:v>
                </c:pt>
                <c:pt idx="89">
                  <c:v>-318289.6849</c:v>
                </c:pt>
                <c:pt idx="90">
                  <c:v>-320212.685</c:v>
                </c:pt>
                <c:pt idx="91">
                  <c:v>-322147.3034</c:v>
                </c:pt>
                <c:pt idx="92">
                  <c:v>-324093.61</c:v>
                </c:pt>
                <c:pt idx="93">
                  <c:v>-326051.6755</c:v>
                </c:pt>
                <c:pt idx="94">
                  <c:v>-328021.5711</c:v>
                </c:pt>
                <c:pt idx="95">
                  <c:v>-330003.3681</c:v>
                </c:pt>
                <c:pt idx="96">
                  <c:v>-331997.1384</c:v>
                </c:pt>
                <c:pt idx="97">
                  <c:v>-334002.9545</c:v>
                </c:pt>
                <c:pt idx="98">
                  <c:v>-336020.889</c:v>
                </c:pt>
                <c:pt idx="99">
                  <c:v>-338051.0152</c:v>
                </c:pt>
                <c:pt idx="100">
                  <c:v>-340093.4067</c:v>
                </c:pt>
                <c:pt idx="101">
                  <c:v>-342148.1377</c:v>
                </c:pt>
                <c:pt idx="102">
                  <c:v>-344215.2827</c:v>
                </c:pt>
                <c:pt idx="103">
                  <c:v>-346294.9167</c:v>
                </c:pt>
                <c:pt idx="104">
                  <c:v>-348387.1152</c:v>
                </c:pt>
                <c:pt idx="105">
                  <c:v>-350491.954</c:v>
                </c:pt>
                <c:pt idx="106">
                  <c:v>-352609.5096</c:v>
                </c:pt>
                <c:pt idx="107">
                  <c:v>-354739.8587</c:v>
                </c:pt>
                <c:pt idx="108">
                  <c:v>-356883.0787</c:v>
                </c:pt>
                <c:pt idx="109">
                  <c:v>-359039.2473</c:v>
                </c:pt>
                <c:pt idx="110">
                  <c:v>-361208.4427</c:v>
                </c:pt>
                <c:pt idx="111">
                  <c:v>-363390.7437</c:v>
                </c:pt>
                <c:pt idx="112">
                  <c:v>-365586.2295</c:v>
                </c:pt>
                <c:pt idx="113">
                  <c:v>-367794.9796</c:v>
                </c:pt>
                <c:pt idx="114">
                  <c:v>-370017.0743</c:v>
                </c:pt>
                <c:pt idx="115">
                  <c:v>-372252.5941</c:v>
                </c:pt>
                <c:pt idx="116">
                  <c:v>-374501.6202</c:v>
                </c:pt>
                <c:pt idx="117">
                  <c:v>-376764.2341</c:v>
                </c:pt>
                <c:pt idx="118">
                  <c:v>-379040.5181</c:v>
                </c:pt>
                <c:pt idx="119">
                  <c:v>-381330.5545</c:v>
                </c:pt>
                <c:pt idx="120">
                  <c:v>-383634.4266</c:v>
                </c:pt>
                <c:pt idx="121">
                  <c:v>-385952.2179</c:v>
                </c:pt>
                <c:pt idx="122">
                  <c:v>-388284.0126</c:v>
                </c:pt>
                <c:pt idx="123">
                  <c:v>-390629.8952</c:v>
                </c:pt>
                <c:pt idx="124">
                  <c:v>-392989.9508</c:v>
                </c:pt>
                <c:pt idx="125">
                  <c:v>-395364.2651</c:v>
                </c:pt>
                <c:pt idx="126">
                  <c:v>-397752.9242</c:v>
                </c:pt>
                <c:pt idx="127">
                  <c:v>-400156.0148</c:v>
                </c:pt>
                <c:pt idx="128">
                  <c:v>-402573.624</c:v>
                </c:pt>
                <c:pt idx="129">
                  <c:v>-405005.8397</c:v>
                </c:pt>
                <c:pt idx="130">
                  <c:v>-407452.7499</c:v>
                </c:pt>
                <c:pt idx="131">
                  <c:v>-409914.4436</c:v>
                </c:pt>
                <c:pt idx="132">
                  <c:v>-412391.0101</c:v>
                </c:pt>
                <c:pt idx="133">
                  <c:v>-414882.5391</c:v>
                </c:pt>
                <c:pt idx="134">
                  <c:v>-417389.1211</c:v>
                </c:pt>
                <c:pt idx="135">
                  <c:v>-419910.847</c:v>
                </c:pt>
                <c:pt idx="136">
                  <c:v>-422447.8084</c:v>
                </c:pt>
                <c:pt idx="137">
                  <c:v>-425000.0972</c:v>
                </c:pt>
                <c:pt idx="138">
                  <c:v>-427567.8062</c:v>
                </c:pt>
                <c:pt idx="139">
                  <c:v>-430151.0283</c:v>
                </c:pt>
                <c:pt idx="140">
                  <c:v>-432749.8575</c:v>
                </c:pt>
                <c:pt idx="141">
                  <c:v>-435364.3878</c:v>
                </c:pt>
                <c:pt idx="142">
                  <c:v>-437994.7144</c:v>
                </c:pt>
                <c:pt idx="143">
                  <c:v>-440640.9324</c:v>
                </c:pt>
                <c:pt idx="144">
                  <c:v>-443303.1381</c:v>
                </c:pt>
                <c:pt idx="145">
                  <c:v>-445981.4278</c:v>
                </c:pt>
                <c:pt idx="146">
                  <c:v>-448675.899</c:v>
                </c:pt>
                <c:pt idx="147">
                  <c:v>-451386.6492</c:v>
                </c:pt>
                <c:pt idx="148">
                  <c:v>-454113.7769</c:v>
                </c:pt>
                <c:pt idx="149">
                  <c:v>-456857.3809</c:v>
                </c:pt>
                <c:pt idx="150">
                  <c:v>-459617.5609</c:v>
                </c:pt>
                <c:pt idx="151">
                  <c:v>-462394.417</c:v>
                </c:pt>
                <c:pt idx="152">
                  <c:v>-465188.05</c:v>
                </c:pt>
                <c:pt idx="153">
                  <c:v>-467998.5611</c:v>
                </c:pt>
                <c:pt idx="154">
                  <c:v>-470826.0524</c:v>
                </c:pt>
                <c:pt idx="155">
                  <c:v>-473670.6265</c:v>
                </c:pt>
                <c:pt idx="156">
                  <c:v>-476532.3865</c:v>
                </c:pt>
                <c:pt idx="157">
                  <c:v>-479411.4364</c:v>
                </c:pt>
                <c:pt idx="158">
                  <c:v>-482307.8805</c:v>
                </c:pt>
                <c:pt idx="159">
                  <c:v>-485221.8239</c:v>
                </c:pt>
                <c:pt idx="160">
                  <c:v>-488153.3724</c:v>
                </c:pt>
                <c:pt idx="161">
                  <c:v>-491102.6324</c:v>
                </c:pt>
                <c:pt idx="162">
                  <c:v>-494069.7108</c:v>
                </c:pt>
                <c:pt idx="163">
                  <c:v>-497054.7153</c:v>
                </c:pt>
                <c:pt idx="164">
                  <c:v>-500057.7542</c:v>
                </c:pt>
                <c:pt idx="165">
                  <c:v>-503078.9365</c:v>
                </c:pt>
                <c:pt idx="166">
                  <c:v>-506118.3717</c:v>
                </c:pt>
                <c:pt idx="167">
                  <c:v>-509176.1702</c:v>
                </c:pt>
                <c:pt idx="168">
                  <c:v>-512252.4429</c:v>
                </c:pt>
                <c:pt idx="169">
                  <c:v>-515347.3014</c:v>
                </c:pt>
                <c:pt idx="170">
                  <c:v>-518460.858</c:v>
                </c:pt>
                <c:pt idx="171">
                  <c:v>-521593.2257</c:v>
                </c:pt>
                <c:pt idx="172">
                  <c:v>-524744.5181</c:v>
                </c:pt>
                <c:pt idx="173">
                  <c:v>-527914.8496</c:v>
                </c:pt>
                <c:pt idx="174">
                  <c:v>-531104.3351</c:v>
                </c:pt>
                <c:pt idx="175">
                  <c:v>-534313.0905</c:v>
                </c:pt>
                <c:pt idx="176">
                  <c:v>-537541.2321</c:v>
                </c:pt>
                <c:pt idx="177">
                  <c:v>-540788.877</c:v>
                </c:pt>
                <c:pt idx="178">
                  <c:v>-544056.1431</c:v>
                </c:pt>
                <c:pt idx="179">
                  <c:v>-547343.149</c:v>
                </c:pt>
                <c:pt idx="180">
                  <c:v>-550650.0139</c:v>
                </c:pt>
                <c:pt idx="181">
                  <c:v>-553976.8577</c:v>
                </c:pt>
                <c:pt idx="182">
                  <c:v>-557323.8012</c:v>
                </c:pt>
                <c:pt idx="183">
                  <c:v>-560690.9658</c:v>
                </c:pt>
                <c:pt idx="184">
                  <c:v>-564078.4738</c:v>
                </c:pt>
                <c:pt idx="185">
                  <c:v>-567486.4479</c:v>
                </c:pt>
                <c:pt idx="186">
                  <c:v>-570915.0118</c:v>
                </c:pt>
                <c:pt idx="187">
                  <c:v>-574364.29</c:v>
                </c:pt>
                <c:pt idx="188">
                  <c:v>-577834.4076</c:v>
                </c:pt>
                <c:pt idx="189">
                  <c:v>-581325.4905</c:v>
                </c:pt>
                <c:pt idx="190">
                  <c:v>-584837.6653</c:v>
                </c:pt>
                <c:pt idx="191">
                  <c:v>-588371.0596</c:v>
                </c:pt>
                <c:pt idx="192">
                  <c:v>-591925.8014</c:v>
                </c:pt>
                <c:pt idx="193">
                  <c:v>-595502.0198</c:v>
                </c:pt>
                <c:pt idx="194">
                  <c:v>-599099.8445</c:v>
                </c:pt>
                <c:pt idx="195">
                  <c:v>-602719.406</c:v>
                </c:pt>
                <c:pt idx="196">
                  <c:v>-606360.8358</c:v>
                </c:pt>
                <c:pt idx="197">
                  <c:v>-610024.2658</c:v>
                </c:pt>
                <c:pt idx="198">
                  <c:v>-613709.8291</c:v>
                </c:pt>
                <c:pt idx="199">
                  <c:v>-617417.6593</c:v>
                </c:pt>
                <c:pt idx="200">
                  <c:v>-621147.891</c:v>
                </c:pt>
                <c:pt idx="201">
                  <c:v>-624900.6595</c:v>
                </c:pt>
                <c:pt idx="202">
                  <c:v>-628676.101</c:v>
                </c:pt>
                <c:pt idx="203">
                  <c:v>-632474.3524</c:v>
                </c:pt>
                <c:pt idx="204">
                  <c:v>-636295.5516</c:v>
                </c:pt>
                <c:pt idx="205">
                  <c:v>-640139.8373</c:v>
                </c:pt>
                <c:pt idx="206">
                  <c:v>-644007.3488</c:v>
                </c:pt>
                <c:pt idx="207">
                  <c:v>-647898.2265</c:v>
                </c:pt>
                <c:pt idx="208">
                  <c:v>-651812.6116</c:v>
                </c:pt>
                <c:pt idx="209">
                  <c:v>-655750.6462</c:v>
                </c:pt>
                <c:pt idx="210">
                  <c:v>-659712.473</c:v>
                </c:pt>
                <c:pt idx="211">
                  <c:v>-663698.2358</c:v>
                </c:pt>
                <c:pt idx="212">
                  <c:v>-667708.0793</c:v>
                </c:pt>
                <c:pt idx="213">
                  <c:v>-671742.149</c:v>
                </c:pt>
                <c:pt idx="214">
                  <c:v>-675800.5911</c:v>
                </c:pt>
                <c:pt idx="215">
                  <c:v>-679883.553</c:v>
                </c:pt>
                <c:pt idx="216">
                  <c:v>-683991.1828</c:v>
                </c:pt>
                <c:pt idx="217">
                  <c:v>-688123.6296</c:v>
                </c:pt>
                <c:pt idx="218">
                  <c:v>-692281.0432</c:v>
                </c:pt>
                <c:pt idx="219">
                  <c:v>-696463.5745</c:v>
                </c:pt>
                <c:pt idx="220">
                  <c:v>-700671.3752</c:v>
                </c:pt>
                <c:pt idx="221">
                  <c:v>-704904.5981</c:v>
                </c:pt>
                <c:pt idx="222">
                  <c:v>-709163.3967</c:v>
                </c:pt>
                <c:pt idx="223">
                  <c:v>-713447.9256</c:v>
                </c:pt>
                <c:pt idx="224">
                  <c:v>-717758.3401</c:v>
                </c:pt>
                <c:pt idx="225">
                  <c:v>-722094.7968</c:v>
                </c:pt>
                <c:pt idx="226">
                  <c:v>-726457.4529</c:v>
                </c:pt>
                <c:pt idx="227">
                  <c:v>-730846.4666</c:v>
                </c:pt>
                <c:pt idx="228">
                  <c:v>-735261.9974</c:v>
                </c:pt>
                <c:pt idx="229">
                  <c:v>-739704.2053</c:v>
                </c:pt>
                <c:pt idx="230">
                  <c:v>-744173.2515</c:v>
                </c:pt>
                <c:pt idx="231">
                  <c:v>-748669.2982</c:v>
                </c:pt>
                <c:pt idx="232">
                  <c:v>-753192.5086</c:v>
                </c:pt>
                <c:pt idx="233">
                  <c:v>-757743.0467</c:v>
                </c:pt>
                <c:pt idx="234">
                  <c:v>-762321.0776</c:v>
                </c:pt>
                <c:pt idx="235">
                  <c:v>-766926.7674</c:v>
                </c:pt>
                <c:pt idx="236">
                  <c:v>-771560.2833</c:v>
                </c:pt>
                <c:pt idx="237">
                  <c:v>-776221.7933</c:v>
                </c:pt>
                <c:pt idx="238">
                  <c:v>-780911.4667</c:v>
                </c:pt>
                <c:pt idx="239">
                  <c:v>-785629.4821</c:v>
                </c:pt>
              </c:numCache>
            </c:numRef>
          </c:val>
        </c:ser>
        <c:gapDepth val="0"/>
        <c:axId val="5980873"/>
        <c:axId val="53827858"/>
      </c:area3DChart>
      <c:catAx>
        <c:axId val="5980873"/>
        <c:scaling>
          <c:orientation val="minMax"/>
        </c:scaling>
        <c:axPos val="b"/>
        <c:delete val="0"/>
        <c:numFmt formatCode="General" sourceLinked="1"/>
        <c:majorTickMark val="out"/>
        <c:minorTickMark val="none"/>
        <c:tickLblPos val="low"/>
        <c:crossAx val="53827858"/>
        <c:crosses val="autoZero"/>
        <c:auto val="0"/>
        <c:lblOffset val="100"/>
        <c:noMultiLvlLbl val="0"/>
      </c:catAx>
      <c:valAx>
        <c:axId val="53827858"/>
        <c:scaling>
          <c:orientation val="minMax"/>
        </c:scaling>
        <c:axPos val="l"/>
        <c:delete val="0"/>
        <c:numFmt formatCode="General" sourceLinked="1"/>
        <c:majorTickMark val="out"/>
        <c:minorTickMark val="none"/>
        <c:tickLblPos val="nextTo"/>
        <c:crossAx val="5980873"/>
        <c:crossesAt val="1"/>
        <c:crossBetween val="midCat"/>
        <c:dispUnits/>
      </c:valAx>
      <c:spPr>
        <a:noFill/>
        <a:ln>
          <a:noFill/>
        </a:ln>
      </c:spPr>
    </c:plotArea>
    <c:legend>
      <c:legendPos val="r"/>
      <c:layout>
        <c:manualLayout>
          <c:xMode val="edge"/>
          <c:yMode val="edge"/>
          <c:x val="0.915"/>
          <c:y val="0.51575"/>
          <c:w val="0.085"/>
          <c:h val="0.28575"/>
        </c:manualLayout>
      </c:layout>
      <c:overlay val="0"/>
    </c:legend>
    <c:floor>
      <c:thickness val="0"/>
    </c:floor>
    <c:sideWall>
      <c:thickness val="0"/>
    </c:sideWall>
    <c:backWall>
      <c:thickness val="0"/>
    </c:backWall>
    <c:plotVisOnly val="1"/>
    <c:dispBlanksAs val="gap"/>
    <c:showDLblsOverMax val="0"/>
  </c:chart>
  <c:spPr>
    <a:ln w="25400">
      <a:solidFill>
        <a:srgbClr val="008000"/>
      </a:solid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1057275</xdr:colOff>
      <xdr:row>35</xdr:row>
      <xdr:rowOff>57150</xdr:rowOff>
    </xdr:from>
    <xdr:to>
      <xdr:col>8</xdr:col>
      <xdr:colOff>609600</xdr:colOff>
      <xdr:row>36</xdr:row>
      <xdr:rowOff>114300</xdr:rowOff>
    </xdr:to>
    <xdr:sp macro="[0]!FinePrint">
      <xdr:nvSpPr>
        <xdr:cNvPr id="1" name="FP"/>
        <xdr:cNvSpPr txBox="1">
          <a:spLocks noChangeArrowheads="1"/>
        </xdr:cNvSpPr>
      </xdr:nvSpPr>
      <xdr:spPr>
        <a:xfrm>
          <a:off x="1666875" y="5476875"/>
          <a:ext cx="3848100" cy="228600"/>
        </a:xfrm>
        <a:prstGeom prst="rect">
          <a:avLst/>
        </a:prstGeom>
        <a:solidFill>
          <a:srgbClr val="C0C0C0"/>
        </a:solidFill>
        <a:ln w="1" cmpd="sng">
          <a:noFill/>
        </a:ln>
      </xdr:spPr>
      <xdr:txBody>
        <a:bodyPr vertOverflow="clip" wrap="square" anchor="ctr"/>
        <a:p>
          <a:pPr algn="ctr">
            <a:defRPr/>
          </a:pPr>
          <a:r>
            <a:rPr lang="en-US" cap="none" sz="1000" b="0" i="1" u="none" baseline="0">
              <a:latin typeface="Arial"/>
              <a:ea typeface="Arial"/>
              <a:cs typeface="Arial"/>
            </a:rPr>
            <a:t>clik per le annotazioni</a:t>
          </a:r>
        </a:p>
      </xdr:txBody>
    </xdr:sp>
    <xdr:clientData/>
  </xdr:twoCellAnchor>
  <xdr:twoCellAnchor>
    <xdr:from>
      <xdr:col>7</xdr:col>
      <xdr:colOff>533400</xdr:colOff>
      <xdr:row>17</xdr:row>
      <xdr:rowOff>28575</xdr:rowOff>
    </xdr:from>
    <xdr:to>
      <xdr:col>9</xdr:col>
      <xdr:colOff>828675</xdr:colOff>
      <xdr:row>19</xdr:row>
      <xdr:rowOff>104775</xdr:rowOff>
    </xdr:to>
    <xdr:sp macro="[0]!Nada">
      <xdr:nvSpPr>
        <xdr:cNvPr id="2" name="LBL"/>
        <xdr:cNvSpPr txBox="1">
          <a:spLocks noChangeArrowheads="1"/>
        </xdr:cNvSpPr>
      </xdr:nvSpPr>
      <xdr:spPr>
        <a:xfrm>
          <a:off x="3819525" y="2647950"/>
          <a:ext cx="2962275" cy="409575"/>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DATI DEL PRESTITO</a:t>
          </a:r>
        </a:p>
      </xdr:txBody>
    </xdr:sp>
    <xdr:clientData/>
  </xdr:twoCellAnchor>
  <xdr:twoCellAnchor>
    <xdr:from>
      <xdr:col>7</xdr:col>
      <xdr:colOff>742950</xdr:colOff>
      <xdr:row>21</xdr:row>
      <xdr:rowOff>0</xdr:rowOff>
    </xdr:from>
    <xdr:to>
      <xdr:col>8</xdr:col>
      <xdr:colOff>781050</xdr:colOff>
      <xdr:row>22</xdr:row>
      <xdr:rowOff>9525</xdr:rowOff>
    </xdr:to>
    <xdr:sp>
      <xdr:nvSpPr>
        <xdr:cNvPr id="3" name="TextBox 23"/>
        <xdr:cNvSpPr txBox="1">
          <a:spLocks noChangeArrowheads="1"/>
        </xdr:cNvSpPr>
      </xdr:nvSpPr>
      <xdr:spPr>
        <a:xfrm>
          <a:off x="4029075" y="3276600"/>
          <a:ext cx="1657350"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Durata del prestito in anni
</a:t>
          </a:r>
        </a:p>
      </xdr:txBody>
    </xdr:sp>
    <xdr:clientData/>
  </xdr:twoCellAnchor>
  <xdr:twoCellAnchor editAs="oneCell">
    <xdr:from>
      <xdr:col>8</xdr:col>
      <xdr:colOff>361950</xdr:colOff>
      <xdr:row>7</xdr:row>
      <xdr:rowOff>85725</xdr:rowOff>
    </xdr:from>
    <xdr:to>
      <xdr:col>9</xdr:col>
      <xdr:colOff>1019175</xdr:colOff>
      <xdr:row>10</xdr:row>
      <xdr:rowOff>19050</xdr:rowOff>
    </xdr:to>
    <xdr:pic>
      <xdr:nvPicPr>
        <xdr:cNvPr id="4" name="CommandButton1"/>
        <xdr:cNvPicPr preferRelativeResize="1">
          <a:picLocks noChangeAspect="1"/>
        </xdr:cNvPicPr>
      </xdr:nvPicPr>
      <xdr:blipFill>
        <a:blip r:embed="rId1"/>
        <a:stretch>
          <a:fillRect/>
        </a:stretch>
      </xdr:blipFill>
      <xdr:spPr>
        <a:xfrm>
          <a:off x="5267325" y="1219200"/>
          <a:ext cx="1704975" cy="295275"/>
        </a:xfrm>
        <a:prstGeom prst="rect">
          <a:avLst/>
        </a:prstGeom>
        <a:noFill/>
        <a:ln w="9525" cmpd="sng">
          <a:noFill/>
        </a:ln>
      </xdr:spPr>
    </xdr:pic>
    <xdr:clientData/>
  </xdr:twoCellAnchor>
  <xdr:twoCellAnchor editAs="oneCell">
    <xdr:from>
      <xdr:col>8</xdr:col>
      <xdr:colOff>361950</xdr:colOff>
      <xdr:row>10</xdr:row>
      <xdr:rowOff>104775</xdr:rowOff>
    </xdr:from>
    <xdr:to>
      <xdr:col>9</xdr:col>
      <xdr:colOff>1019175</xdr:colOff>
      <xdr:row>12</xdr:row>
      <xdr:rowOff>57150</xdr:rowOff>
    </xdr:to>
    <xdr:pic>
      <xdr:nvPicPr>
        <xdr:cNvPr id="5" name="CommandButton2"/>
        <xdr:cNvPicPr preferRelativeResize="1">
          <a:picLocks noChangeAspect="1"/>
        </xdr:cNvPicPr>
      </xdr:nvPicPr>
      <xdr:blipFill>
        <a:blip r:embed="rId2"/>
        <a:stretch>
          <a:fillRect/>
        </a:stretch>
      </xdr:blipFill>
      <xdr:spPr>
        <a:xfrm>
          <a:off x="5267325" y="1600200"/>
          <a:ext cx="170497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3</xdr:row>
      <xdr:rowOff>57150</xdr:rowOff>
    </xdr:from>
    <xdr:to>
      <xdr:col>12</xdr:col>
      <xdr:colOff>752475</xdr:colOff>
      <xdr:row>5</xdr:row>
      <xdr:rowOff>133350</xdr:rowOff>
    </xdr:to>
    <xdr:sp macro="[0]!Nada">
      <xdr:nvSpPr>
        <xdr:cNvPr id="1" name="LBL"/>
        <xdr:cNvSpPr txBox="1">
          <a:spLocks noChangeArrowheads="1"/>
        </xdr:cNvSpPr>
      </xdr:nvSpPr>
      <xdr:spPr>
        <a:xfrm>
          <a:off x="3943350" y="400050"/>
          <a:ext cx="4476750" cy="285750"/>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PIANO DI AMMORTAMENTO</a:t>
          </a:r>
        </a:p>
      </xdr:txBody>
    </xdr:sp>
    <xdr:clientData/>
  </xdr:twoCellAnchor>
  <xdr:twoCellAnchor>
    <xdr:from>
      <xdr:col>4</xdr:col>
      <xdr:colOff>295275</xdr:colOff>
      <xdr:row>10</xdr:row>
      <xdr:rowOff>76200</xdr:rowOff>
    </xdr:from>
    <xdr:to>
      <xdr:col>7</xdr:col>
      <xdr:colOff>114300</xdr:colOff>
      <xdr:row>12</xdr:row>
      <xdr:rowOff>66675</xdr:rowOff>
    </xdr:to>
    <xdr:sp>
      <xdr:nvSpPr>
        <xdr:cNvPr id="2" name="AMTB1"/>
        <xdr:cNvSpPr>
          <a:spLocks/>
        </xdr:cNvSpPr>
      </xdr:nvSpPr>
      <xdr:spPr>
        <a:xfrm>
          <a:off x="904875" y="1447800"/>
          <a:ext cx="1638300" cy="314325"/>
        </a:xfrm>
        <a:prstGeom prst="roundRect">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9</xdr:row>
      <xdr:rowOff>133350</xdr:rowOff>
    </xdr:from>
    <xdr:to>
      <xdr:col>5</xdr:col>
      <xdr:colOff>552450</xdr:colOff>
      <xdr:row>10</xdr:row>
      <xdr:rowOff>142875</xdr:rowOff>
    </xdr:to>
    <xdr:sp macro="[0]!Nada">
      <xdr:nvSpPr>
        <xdr:cNvPr id="3" name="AMT1"/>
        <xdr:cNvSpPr txBox="1">
          <a:spLocks noChangeArrowheads="1"/>
        </xdr:cNvSpPr>
      </xdr:nvSpPr>
      <xdr:spPr>
        <a:xfrm>
          <a:off x="1066800" y="1343025"/>
          <a:ext cx="476250" cy="171450"/>
        </a:xfrm>
        <a:prstGeom prst="rect">
          <a:avLst/>
        </a:prstGeom>
        <a:solidFill>
          <a:srgbClr val="FFFFFF"/>
        </a:solidFill>
        <a:ln w="1" cmpd="sng">
          <a:noFill/>
        </a:ln>
      </xdr:spPr>
      <xdr:txBody>
        <a:bodyPr vertOverflow="clip" wrap="square" anchor="ctr"/>
        <a:p>
          <a:pPr algn="ctr">
            <a:defRPr/>
          </a:pPr>
          <a:r>
            <a:rPr lang="en-US" cap="none" sz="1000" b="1" i="0" u="none" baseline="0">
              <a:latin typeface="Arial"/>
              <a:ea typeface="Arial"/>
              <a:cs typeface="Arial"/>
            </a:rPr>
            <a:t>Data</a:t>
          </a:r>
        </a:p>
      </xdr:txBody>
    </xdr:sp>
    <xdr:clientData/>
  </xdr:twoCellAnchor>
  <xdr:twoCellAnchor>
    <xdr:from>
      <xdr:col>9</xdr:col>
      <xdr:colOff>723900</xdr:colOff>
      <xdr:row>10</xdr:row>
      <xdr:rowOff>76200</xdr:rowOff>
    </xdr:from>
    <xdr:to>
      <xdr:col>13</xdr:col>
      <xdr:colOff>123825</xdr:colOff>
      <xdr:row>12</xdr:row>
      <xdr:rowOff>66675</xdr:rowOff>
    </xdr:to>
    <xdr:sp>
      <xdr:nvSpPr>
        <xdr:cNvPr id="4" name="AMTB2"/>
        <xdr:cNvSpPr>
          <a:spLocks/>
        </xdr:cNvSpPr>
      </xdr:nvSpPr>
      <xdr:spPr>
        <a:xfrm>
          <a:off x="5248275" y="1447800"/>
          <a:ext cx="3390900" cy="314325"/>
        </a:xfrm>
        <a:prstGeom prst="roundRect">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9</xdr:row>
      <xdr:rowOff>142875</xdr:rowOff>
    </xdr:from>
    <xdr:to>
      <xdr:col>11</xdr:col>
      <xdr:colOff>314325</xdr:colOff>
      <xdr:row>10</xdr:row>
      <xdr:rowOff>152400</xdr:rowOff>
    </xdr:to>
    <xdr:sp macro="[0]!Nada">
      <xdr:nvSpPr>
        <xdr:cNvPr id="5" name="AMT2"/>
        <xdr:cNvSpPr txBox="1">
          <a:spLocks noChangeArrowheads="1"/>
        </xdr:cNvSpPr>
      </xdr:nvSpPr>
      <xdr:spPr>
        <a:xfrm>
          <a:off x="5638800" y="1352550"/>
          <a:ext cx="1295400" cy="171450"/>
        </a:xfrm>
        <a:prstGeom prst="rect">
          <a:avLst/>
        </a:prstGeom>
        <a:solidFill>
          <a:srgbClr val="FFFFFF"/>
        </a:solidFill>
        <a:ln w="1" cmpd="sng">
          <a:noFill/>
        </a:ln>
      </xdr:spPr>
      <xdr:txBody>
        <a:bodyPr vertOverflow="clip" wrap="square" anchor="ctr"/>
        <a:p>
          <a:pPr algn="ctr">
            <a:defRPr/>
          </a:pPr>
          <a:r>
            <a:rPr lang="en-US" cap="none" sz="1000" b="1" i="0" u="none" baseline="0">
              <a:latin typeface="Arial"/>
              <a:ea typeface="Arial"/>
              <a:cs typeface="Arial"/>
            </a:rPr>
            <a:t>Finanziatore</a:t>
          </a:r>
        </a:p>
      </xdr:txBody>
    </xdr:sp>
    <xdr:clientData/>
  </xdr:twoCellAnchor>
  <xdr:twoCellAnchor>
    <xdr:from>
      <xdr:col>6</xdr:col>
      <xdr:colOff>342900</xdr:colOff>
      <xdr:row>260</xdr:row>
      <xdr:rowOff>104775</xdr:rowOff>
    </xdr:from>
    <xdr:to>
      <xdr:col>11</xdr:col>
      <xdr:colOff>571500</xdr:colOff>
      <xdr:row>264</xdr:row>
      <xdr:rowOff>47625</xdr:rowOff>
    </xdr:to>
    <xdr:sp macro="[0]!FinePrint" fLocksText="0">
      <xdr:nvSpPr>
        <xdr:cNvPr id="6" name="FP"/>
        <xdr:cNvSpPr txBox="1">
          <a:spLocks noChangeArrowheads="1"/>
        </xdr:cNvSpPr>
      </xdr:nvSpPr>
      <xdr:spPr>
        <a:xfrm>
          <a:off x="2047875" y="42100500"/>
          <a:ext cx="5143500" cy="590550"/>
        </a:xfrm>
        <a:prstGeom prst="rect">
          <a:avLst/>
        </a:prstGeom>
        <a:solidFill>
          <a:srgbClr val="C0C0C0"/>
        </a:solidFill>
        <a:ln w="1" cmpd="sng">
          <a:noFill/>
        </a:ln>
      </xdr:spPr>
      <xdr:txBody>
        <a:bodyPr vertOverflow="clip" wrap="square" anchor="ctr"/>
        <a:p>
          <a:pPr algn="ctr">
            <a:defRPr/>
          </a:pPr>
          <a:r>
            <a:rPr lang="en-US" cap="none" sz="1000" b="0" i="1" u="none" baseline="0">
              <a:latin typeface="Arial"/>
              <a:ea typeface="Arial"/>
              <a:cs typeface="Arial"/>
            </a:rPr>
            <a:t>clik per le annotazioni</a:t>
          </a:r>
        </a:p>
      </xdr:txBody>
    </xdr:sp>
    <xdr:clientData/>
  </xdr:twoCellAnchor>
  <xdr:twoCellAnchor editAs="oneCell">
    <xdr:from>
      <xdr:col>5</xdr:col>
      <xdr:colOff>695325</xdr:colOff>
      <xdr:row>6</xdr:row>
      <xdr:rowOff>123825</xdr:rowOff>
    </xdr:from>
    <xdr:to>
      <xdr:col>8</xdr:col>
      <xdr:colOff>95250</xdr:colOff>
      <xdr:row>8</xdr:row>
      <xdr:rowOff>123825</xdr:rowOff>
    </xdr:to>
    <xdr:pic>
      <xdr:nvPicPr>
        <xdr:cNvPr id="7" name="CommandButton1"/>
        <xdr:cNvPicPr preferRelativeResize="1">
          <a:picLocks noChangeAspect="1"/>
        </xdr:cNvPicPr>
      </xdr:nvPicPr>
      <xdr:blipFill>
        <a:blip r:embed="rId1"/>
        <a:stretch>
          <a:fillRect/>
        </a:stretch>
      </xdr:blipFill>
      <xdr:spPr>
        <a:xfrm>
          <a:off x="1685925" y="838200"/>
          <a:ext cx="188595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34</xdr:row>
      <xdr:rowOff>85725</xdr:rowOff>
    </xdr:from>
    <xdr:to>
      <xdr:col>11</xdr:col>
      <xdr:colOff>447675</xdr:colOff>
      <xdr:row>37</xdr:row>
      <xdr:rowOff>66675</xdr:rowOff>
    </xdr:to>
    <xdr:sp macro="[0]!FinePrint">
      <xdr:nvSpPr>
        <xdr:cNvPr id="1" name="FP"/>
        <xdr:cNvSpPr txBox="1">
          <a:spLocks noChangeArrowheads="1"/>
        </xdr:cNvSpPr>
      </xdr:nvSpPr>
      <xdr:spPr>
        <a:xfrm>
          <a:off x="2076450" y="5343525"/>
          <a:ext cx="3609975" cy="466725"/>
        </a:xfrm>
        <a:prstGeom prst="rect">
          <a:avLst/>
        </a:prstGeom>
        <a:solidFill>
          <a:srgbClr val="C0C0C0"/>
        </a:solidFill>
        <a:ln w="1" cmpd="sng">
          <a:noFill/>
        </a:ln>
      </xdr:spPr>
      <xdr:txBody>
        <a:bodyPr vertOverflow="clip" wrap="square" anchor="ctr"/>
        <a:p>
          <a:pPr algn="ctr">
            <a:defRPr/>
          </a:pPr>
          <a:r>
            <a:rPr lang="en-US" cap="none" u="none" baseline="0">
              <a:latin typeface="Arial"/>
              <a:ea typeface="Arial"/>
              <a:cs typeface="Arial"/>
            </a:rPr>
            <a:t/>
          </a:r>
        </a:p>
      </xdr:txBody>
    </xdr:sp>
    <xdr:clientData fLocksWithSheet="0"/>
  </xdr:twoCellAnchor>
  <xdr:twoCellAnchor>
    <xdr:from>
      <xdr:col>10</xdr:col>
      <xdr:colOff>219075</xdr:colOff>
      <xdr:row>7</xdr:row>
      <xdr:rowOff>38100</xdr:rowOff>
    </xdr:from>
    <xdr:to>
      <xdr:col>13</xdr:col>
      <xdr:colOff>76200</xdr:colOff>
      <xdr:row>9</xdr:row>
      <xdr:rowOff>123825</xdr:rowOff>
    </xdr:to>
    <xdr:sp macro="[0]!Nada">
      <xdr:nvSpPr>
        <xdr:cNvPr id="2" name="LBL"/>
        <xdr:cNvSpPr txBox="1">
          <a:spLocks noChangeArrowheads="1"/>
        </xdr:cNvSpPr>
      </xdr:nvSpPr>
      <xdr:spPr>
        <a:xfrm>
          <a:off x="4848225" y="1152525"/>
          <a:ext cx="1685925" cy="295275"/>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GRAFICO</a:t>
          </a:r>
        </a:p>
      </xdr:txBody>
    </xdr:sp>
    <xdr:clientData/>
  </xdr:twoCellAnchor>
  <xdr:twoCellAnchor>
    <xdr:from>
      <xdr:col>3</xdr:col>
      <xdr:colOff>28575</xdr:colOff>
      <xdr:row>12</xdr:row>
      <xdr:rowOff>28575</xdr:rowOff>
    </xdr:from>
    <xdr:to>
      <xdr:col>13</xdr:col>
      <xdr:colOff>581025</xdr:colOff>
      <xdr:row>31</xdr:row>
      <xdr:rowOff>142875</xdr:rowOff>
    </xdr:to>
    <xdr:graphicFrame>
      <xdr:nvGraphicFramePr>
        <xdr:cNvPr id="3" name="SUMM"/>
        <xdr:cNvGraphicFramePr/>
      </xdr:nvGraphicFramePr>
      <xdr:xfrm>
        <a:off x="390525" y="1838325"/>
        <a:ext cx="6648450" cy="3190875"/>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400050</xdr:colOff>
      <xdr:row>3</xdr:row>
      <xdr:rowOff>28575</xdr:rowOff>
    </xdr:from>
    <xdr:to>
      <xdr:col>9</xdr:col>
      <xdr:colOff>304800</xdr:colOff>
      <xdr:row>4</xdr:row>
      <xdr:rowOff>209550</xdr:rowOff>
    </xdr:to>
    <xdr:pic>
      <xdr:nvPicPr>
        <xdr:cNvPr id="4" name="CommandButton1"/>
        <xdr:cNvPicPr preferRelativeResize="1">
          <a:picLocks noChangeAspect="1"/>
        </xdr:cNvPicPr>
      </xdr:nvPicPr>
      <xdr:blipFill>
        <a:blip r:embed="rId2"/>
        <a:stretch>
          <a:fillRect/>
        </a:stretch>
      </xdr:blipFill>
      <xdr:spPr>
        <a:xfrm>
          <a:off x="2590800" y="371475"/>
          <a:ext cx="17335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72</xdr:col>
      <xdr:colOff>9525</xdr:colOff>
      <xdr:row>21</xdr:row>
      <xdr:rowOff>47625</xdr:rowOff>
    </xdr:to>
    <xdr:sp fLocksText="0">
      <xdr:nvSpPr>
        <xdr:cNvPr id="1" name="PNL1_TXT1"/>
        <xdr:cNvSpPr txBox="1">
          <a:spLocks noChangeArrowheads="1"/>
        </xdr:cNvSpPr>
      </xdr:nvSpPr>
      <xdr:spPr>
        <a:xfrm>
          <a:off x="2867025" y="685800"/>
          <a:ext cx="1943100" cy="762000"/>
        </a:xfrm>
        <a:prstGeom prst="rect">
          <a:avLst/>
        </a:prstGeom>
        <a:noFill/>
        <a:ln w="1" cmpd="sng">
          <a:noFill/>
        </a:ln>
      </xdr:spPr>
      <xdr:txBody>
        <a:bodyPr vertOverflow="clip" wrap="square"/>
        <a:p>
          <a:pPr algn="l">
            <a:defRPr/>
          </a:pPr>
          <a:r>
            <a:rPr lang="en-US" cap="none" sz="800" b="0" i="0" u="none" baseline="0">
              <a:latin typeface="Arial"/>
              <a:ea typeface="Arial"/>
              <a:cs typeface="Arial"/>
            </a:rPr>
            <a:t>Proteggere il foglio per evitare modifiche accidentali ai dati personalizzati. Selezionare " Rimuovi protezione" per modificare questi dati.</a:t>
          </a:r>
        </a:p>
      </xdr:txBody>
    </xdr:sp>
    <xdr:clientData/>
  </xdr:twoCellAnchor>
  <xdr:twoCellAnchor editAs="oneCell">
    <xdr:from>
      <xdr:col>16</xdr:col>
      <xdr:colOff>28575</xdr:colOff>
      <xdr:row>9</xdr:row>
      <xdr:rowOff>9525</xdr:rowOff>
    </xdr:from>
    <xdr:to>
      <xdr:col>42</xdr:col>
      <xdr:colOff>19050</xdr:colOff>
      <xdr:row>37</xdr:row>
      <xdr:rowOff>38100</xdr:rowOff>
    </xdr:to>
    <xdr:pic>
      <xdr:nvPicPr>
        <xdr:cNvPr id="2" name="LCK_PIC"/>
        <xdr:cNvPicPr preferRelativeResize="1">
          <a:picLocks noChangeAspect="1"/>
        </xdr:cNvPicPr>
      </xdr:nvPicPr>
      <xdr:blipFill>
        <a:blip r:embed="rId1"/>
        <a:stretch>
          <a:fillRect/>
        </a:stretch>
      </xdr:blipFill>
      <xdr:spPr>
        <a:xfrm>
          <a:off x="1095375" y="609600"/>
          <a:ext cx="1724025" cy="18954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38100</xdr:colOff>
      <xdr:row>23</xdr:row>
      <xdr:rowOff>0</xdr:rowOff>
    </xdr:from>
    <xdr:to>
      <xdr:col>64</xdr:col>
      <xdr:colOff>38100</xdr:colOff>
      <xdr:row>26</xdr:row>
      <xdr:rowOff>0</xdr:rowOff>
    </xdr:to>
    <xdr:sp>
      <xdr:nvSpPr>
        <xdr:cNvPr id="1" name="PNL1_TXT2" hidden="1"/>
        <xdr:cNvSpPr txBox="1">
          <a:spLocks noChangeArrowheads="1"/>
        </xdr:cNvSpPr>
      </xdr:nvSpPr>
      <xdr:spPr>
        <a:xfrm>
          <a:off x="2838450" y="1533525"/>
          <a:ext cx="1466850" cy="200025"/>
        </a:xfrm>
        <a:prstGeom prst="rect">
          <a:avLst/>
        </a:prstGeom>
        <a:noFill/>
        <a:ln w="1" cmpd="sng">
          <a:noFill/>
        </a:ln>
      </xdr:spPr>
      <xdr:txBody>
        <a:bodyPr vertOverflow="clip" wrap="square"/>
        <a:p>
          <a:pPr algn="l">
            <a:defRPr/>
          </a:pPr>
          <a:r>
            <a:rPr lang="en-US" cap="none" sz="800" b="0" i="0" u="none" baseline="0">
              <a:latin typeface="Arial"/>
              <a:ea typeface="Arial"/>
              <a:cs typeface="Arial"/>
            </a:rPr>
            <a:t>Rata di prepagamento</a:t>
          </a:r>
        </a:p>
      </xdr:txBody>
    </xdr:sp>
    <xdr:clientData/>
  </xdr:twoCellAnchor>
  <xdr:twoCellAnchor>
    <xdr:from>
      <xdr:col>47</xdr:col>
      <xdr:colOff>19050</xdr:colOff>
      <xdr:row>11</xdr:row>
      <xdr:rowOff>0</xdr:rowOff>
    </xdr:from>
    <xdr:to>
      <xdr:col>74</xdr:col>
      <xdr:colOff>19050</xdr:colOff>
      <xdr:row>20</xdr:row>
      <xdr:rowOff>0</xdr:rowOff>
    </xdr:to>
    <xdr:sp>
      <xdr:nvSpPr>
        <xdr:cNvPr id="2" name="PNL1_TXT1"/>
        <xdr:cNvSpPr txBox="1">
          <a:spLocks noChangeArrowheads="1"/>
        </xdr:cNvSpPr>
      </xdr:nvSpPr>
      <xdr:spPr>
        <a:xfrm>
          <a:off x="3152775" y="733425"/>
          <a:ext cx="1800225" cy="600075"/>
        </a:xfrm>
        <a:prstGeom prst="rect">
          <a:avLst/>
        </a:prstGeom>
        <a:noFill/>
        <a:ln w="1" cmpd="sng">
          <a:noFill/>
        </a:ln>
      </xdr:spPr>
      <xdr:txBody>
        <a:bodyPr vertOverflow="clip" wrap="square"/>
        <a:p>
          <a:pPr algn="ctr">
            <a:defRPr/>
          </a:pPr>
          <a:r>
            <a:rPr lang="en-US" cap="none" sz="800" b="0" i="0" u="none" baseline="0">
              <a:latin typeface="Arial"/>
              <a:ea typeface="Arial"/>
              <a:cs typeface="Arial"/>
            </a:rPr>
            <a:t>È possibile rifinanziare un prestito mentre è ancora in corso, oppure è possibile effettuare un pagamento aggiuntivo di quota capitale.</a:t>
          </a:r>
        </a:p>
      </xdr:txBody>
    </xdr:sp>
    <xdr:clientData/>
  </xdr:twoCellAnchor>
  <xdr:twoCellAnchor>
    <xdr:from>
      <xdr:col>65</xdr:col>
      <xdr:colOff>0</xdr:colOff>
      <xdr:row>23</xdr:row>
      <xdr:rowOff>0</xdr:rowOff>
    </xdr:from>
    <xdr:to>
      <xdr:col>74</xdr:col>
      <xdr:colOff>0</xdr:colOff>
      <xdr:row>25</xdr:row>
      <xdr:rowOff>38100</xdr:rowOff>
    </xdr:to>
    <xdr:sp fLocksText="0">
      <xdr:nvSpPr>
        <xdr:cNvPr id="3" name="PNL1_EDT1" hidden="1"/>
        <xdr:cNvSpPr txBox="1">
          <a:spLocks noChangeArrowheads="1"/>
        </xdr:cNvSpPr>
      </xdr:nvSpPr>
      <xdr:spPr>
        <a:xfrm>
          <a:off x="4333875" y="1533525"/>
          <a:ext cx="600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3</a:t>
          </a:r>
        </a:p>
      </xdr:txBody>
    </xdr:sp>
    <xdr:clientData/>
  </xdr:twoCellAnchor>
  <xdr:twoCellAnchor>
    <xdr:from>
      <xdr:col>42</xdr:col>
      <xdr:colOff>57150</xdr:colOff>
      <xdr:row>27</xdr:row>
      <xdr:rowOff>19050</xdr:rowOff>
    </xdr:from>
    <xdr:to>
      <xdr:col>62</xdr:col>
      <xdr:colOff>0</xdr:colOff>
      <xdr:row>29</xdr:row>
      <xdr:rowOff>47625</xdr:rowOff>
    </xdr:to>
    <xdr:sp>
      <xdr:nvSpPr>
        <xdr:cNvPr id="4" name="PNL1_TXT3" hidden="1"/>
        <xdr:cNvSpPr txBox="1">
          <a:spLocks noChangeArrowheads="1"/>
        </xdr:cNvSpPr>
      </xdr:nvSpPr>
      <xdr:spPr>
        <a:xfrm>
          <a:off x="2857500" y="1819275"/>
          <a:ext cx="1276350" cy="161925"/>
        </a:xfrm>
        <a:prstGeom prst="rect">
          <a:avLst/>
        </a:prstGeom>
        <a:noFill/>
        <a:ln w="1" cmpd="sng">
          <a:noFill/>
        </a:ln>
      </xdr:spPr>
      <xdr:txBody>
        <a:bodyPr vertOverflow="clip" wrap="square"/>
        <a:p>
          <a:pPr algn="l">
            <a:defRPr/>
          </a:pPr>
          <a:r>
            <a:rPr lang="en-US" cap="none" sz="800" b="0" i="0" u="none" baseline="0">
              <a:latin typeface="Arial"/>
              <a:ea typeface="Arial"/>
              <a:cs typeface="Arial"/>
            </a:rPr>
            <a:t>Importo del prepagamento</a:t>
          </a:r>
        </a:p>
      </xdr:txBody>
    </xdr:sp>
    <xdr:clientData/>
  </xdr:twoCellAnchor>
  <xdr:twoCellAnchor>
    <xdr:from>
      <xdr:col>65</xdr:col>
      <xdr:colOff>0</xdr:colOff>
      <xdr:row>27</xdr:row>
      <xdr:rowOff>0</xdr:rowOff>
    </xdr:from>
    <xdr:to>
      <xdr:col>77</xdr:col>
      <xdr:colOff>0</xdr:colOff>
      <xdr:row>29</xdr:row>
      <xdr:rowOff>38100</xdr:rowOff>
    </xdr:to>
    <xdr:sp fLocksText="0">
      <xdr:nvSpPr>
        <xdr:cNvPr id="5" name="PNL1_EDT2" hidden="1"/>
        <xdr:cNvSpPr txBox="1">
          <a:spLocks noChangeArrowheads="1"/>
        </xdr:cNvSpPr>
      </xdr:nvSpPr>
      <xdr:spPr>
        <a:xfrm>
          <a:off x="4333875" y="1800225"/>
          <a:ext cx="8001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16</xdr:col>
      <xdr:colOff>28575</xdr:colOff>
      <xdr:row>9</xdr:row>
      <xdr:rowOff>19050</xdr:rowOff>
    </xdr:from>
    <xdr:to>
      <xdr:col>41</xdr:col>
      <xdr:colOff>57150</xdr:colOff>
      <xdr:row>34</xdr:row>
      <xdr:rowOff>57150</xdr:rowOff>
    </xdr:to>
    <xdr:pic>
      <xdr:nvPicPr>
        <xdr:cNvPr id="6" name="REF_PIC"/>
        <xdr:cNvPicPr preferRelativeResize="1">
          <a:picLocks noChangeAspect="1"/>
        </xdr:cNvPicPr>
      </xdr:nvPicPr>
      <xdr:blipFill>
        <a:blip r:embed="rId1"/>
        <a:stretch>
          <a:fillRect/>
        </a:stretch>
      </xdr:blipFill>
      <xdr:spPr>
        <a:xfrm>
          <a:off x="1095375" y="619125"/>
          <a:ext cx="1695450" cy="17049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oglio2">
    <pageSetUpPr fitToPage="1"/>
  </sheetPr>
  <dimension ref="A1:M135"/>
  <sheetViews>
    <sheetView showGridLines="0" showRowColHeaders="0" tabSelected="1" zoomScale="90" zoomScaleNormal="90" workbookViewId="0" topLeftCell="A4">
      <selection activeCell="H10" sqref="H10"/>
    </sheetView>
  </sheetViews>
  <sheetFormatPr defaultColWidth="9.7109375" defaultRowHeight="12.75"/>
  <cols>
    <col min="1" max="1" width="1.28515625" style="0" customWidth="1"/>
    <col min="2" max="2" width="0.42578125" style="0" customWidth="1"/>
    <col min="3" max="4" width="3.7109375" style="0" customWidth="1"/>
    <col min="5" max="5" width="20.7109375" style="0" customWidth="1"/>
    <col min="6" max="6" width="15.7109375" style="0" customWidth="1"/>
    <col min="7" max="7" width="3.7109375" style="0" customWidth="1"/>
    <col min="8" max="8" width="24.28125" style="0" customWidth="1"/>
    <col min="9" max="10" width="15.7109375" style="0" customWidth="1"/>
    <col min="11" max="12" width="3.7109375" style="0" customWidth="1"/>
    <col min="13" max="13" width="0.42578125" style="0" customWidth="1"/>
  </cols>
  <sheetData>
    <row r="1" spans="1:11" ht="13.5" thickBot="1">
      <c r="A1" s="61"/>
      <c r="B1" s="61"/>
      <c r="K1" s="5"/>
    </row>
    <row r="2" spans="1:13" ht="0.75" customHeight="1" thickTop="1">
      <c r="A2" s="61"/>
      <c r="B2" s="61"/>
      <c r="K2" s="5"/>
      <c r="L2" s="11"/>
      <c r="M2" s="12"/>
    </row>
    <row r="3" spans="1:13" ht="12.75">
      <c r="A3" s="61"/>
      <c r="B3" s="61"/>
      <c r="K3" s="5"/>
      <c r="L3" s="14"/>
      <c r="M3" s="15"/>
    </row>
    <row r="4" spans="1:13" ht="12.75">
      <c r="A4" s="61"/>
      <c r="B4" s="61"/>
      <c r="C4" s="61"/>
      <c r="D4" s="61"/>
      <c r="E4" s="61"/>
      <c r="F4" s="61"/>
      <c r="G4" s="61"/>
      <c r="H4" s="61"/>
      <c r="I4" s="61"/>
      <c r="J4" s="61"/>
      <c r="K4" s="61"/>
      <c r="L4" s="14"/>
      <c r="M4" s="15"/>
    </row>
    <row r="5" spans="1:13" ht="24" customHeight="1">
      <c r="A5" s="61"/>
      <c r="B5" s="61"/>
      <c r="C5" s="61"/>
      <c r="D5" s="61"/>
      <c r="E5" s="61"/>
      <c r="F5" s="61"/>
      <c r="G5" s="61"/>
      <c r="H5" s="61"/>
      <c r="I5" s="61"/>
      <c r="J5" s="61"/>
      <c r="K5" s="61"/>
      <c r="L5" s="14"/>
      <c r="M5" s="15"/>
    </row>
    <row r="6" spans="1:13" ht="12.75">
      <c r="A6" s="113"/>
      <c r="B6" s="28"/>
      <c r="C6" s="61"/>
      <c r="D6" s="61"/>
      <c r="E6" s="61" t="s">
        <v>0</v>
      </c>
      <c r="F6" s="61"/>
      <c r="G6" s="61"/>
      <c r="H6" s="61"/>
      <c r="I6" s="117">
        <v>240</v>
      </c>
      <c r="J6" s="61" t="s">
        <v>1</v>
      </c>
      <c r="K6" s="61"/>
      <c r="L6" s="14"/>
      <c r="M6" s="15"/>
    </row>
    <row r="7" spans="1:13" ht="12.75">
      <c r="A7" s="113"/>
      <c r="B7" s="61"/>
      <c r="C7" s="61"/>
      <c r="D7" s="61"/>
      <c r="E7" s="61"/>
      <c r="F7" s="61"/>
      <c r="G7" s="61"/>
      <c r="H7" s="61"/>
      <c r="I7" s="61"/>
      <c r="J7" s="61"/>
      <c r="K7" s="61"/>
      <c r="L7" s="14"/>
      <c r="M7" s="15"/>
    </row>
    <row r="8" spans="3:13" ht="12.75">
      <c r="C8" s="61"/>
      <c r="D8" s="61"/>
      <c r="E8" s="61"/>
      <c r="F8" s="61"/>
      <c r="G8" s="61"/>
      <c r="H8" s="61"/>
      <c r="I8" s="61"/>
      <c r="J8" s="61"/>
      <c r="K8" s="61"/>
      <c r="L8" s="14"/>
      <c r="M8" s="15"/>
    </row>
    <row r="9" spans="3:13" ht="3" customHeight="1">
      <c r="C9" s="61"/>
      <c r="D9" s="61"/>
      <c r="E9" s="61"/>
      <c r="F9" s="61"/>
      <c r="G9" s="61"/>
      <c r="H9" s="61"/>
      <c r="I9" s="61"/>
      <c r="J9" s="61"/>
      <c r="K9" s="61"/>
      <c r="L9" s="14"/>
      <c r="M9" s="15"/>
    </row>
    <row r="10" spans="2:13" ht="12.75">
      <c r="B10" s="43"/>
      <c r="C10" s="14"/>
      <c r="D10" s="61"/>
      <c r="E10" s="61"/>
      <c r="F10" s="61"/>
      <c r="G10" s="61"/>
      <c r="H10" s="61"/>
      <c r="I10" s="61"/>
      <c r="J10" s="61"/>
      <c r="K10" s="61"/>
      <c r="L10" s="14"/>
      <c r="M10" s="15"/>
    </row>
    <row r="11" spans="3:13" ht="13.5" thickBot="1">
      <c r="C11" s="14"/>
      <c r="D11" s="61"/>
      <c r="E11" s="61"/>
      <c r="F11" s="61"/>
      <c r="G11" s="61"/>
      <c r="H11" s="61"/>
      <c r="I11" s="61"/>
      <c r="J11" s="61"/>
      <c r="K11" s="61"/>
      <c r="L11" s="14"/>
      <c r="M11" s="15"/>
    </row>
    <row r="12" spans="2:13" ht="13.5" thickTop="1">
      <c r="B12" s="10"/>
      <c r="C12" s="14"/>
      <c r="D12" s="61"/>
      <c r="E12" s="61"/>
      <c r="F12" s="61"/>
      <c r="G12" s="61"/>
      <c r="H12" s="61"/>
      <c r="I12" s="61"/>
      <c r="J12" s="61"/>
      <c r="K12" s="61"/>
      <c r="L12" s="14"/>
      <c r="M12" s="15"/>
    </row>
    <row r="13" spans="2:13" ht="12.75">
      <c r="B13" s="13"/>
      <c r="C13" s="14"/>
      <c r="D13" s="14"/>
      <c r="E13" s="25"/>
      <c r="F13" s="14"/>
      <c r="G13" s="14"/>
      <c r="H13" s="19"/>
      <c r="I13" s="29"/>
      <c r="J13" s="14"/>
      <c r="K13" s="14"/>
      <c r="L13" s="14"/>
      <c r="M13" s="15"/>
    </row>
    <row r="14" spans="2:13" ht="10.5" customHeight="1">
      <c r="B14" s="13"/>
      <c r="C14" s="14"/>
      <c r="D14" s="14"/>
      <c r="E14" s="25"/>
      <c r="F14" s="14"/>
      <c r="G14" s="14"/>
      <c r="H14" s="19"/>
      <c r="I14" s="29"/>
      <c r="J14" s="14"/>
      <c r="K14" s="14"/>
      <c r="L14" s="14"/>
      <c r="M14" s="15"/>
    </row>
    <row r="15" spans="2:13" ht="12.75">
      <c r="B15" s="13"/>
      <c r="C15" s="14"/>
      <c r="D15" s="14"/>
      <c r="E15" s="25"/>
      <c r="F15" s="14"/>
      <c r="G15" s="14"/>
      <c r="H15" s="19"/>
      <c r="I15" s="29"/>
      <c r="J15" s="14"/>
      <c r="K15" s="14"/>
      <c r="L15" s="14"/>
      <c r="M15" s="15"/>
    </row>
    <row r="16" spans="2:13" ht="12.75">
      <c r="B16" s="13"/>
      <c r="C16" s="14"/>
      <c r="D16" s="14"/>
      <c r="E16" s="25"/>
      <c r="F16" s="14"/>
      <c r="G16" s="14"/>
      <c r="H16" s="19"/>
      <c r="I16" s="29"/>
      <c r="J16" s="14"/>
      <c r="K16" s="14"/>
      <c r="L16" s="14"/>
      <c r="M16" s="15"/>
    </row>
    <row r="17" spans="2:13" ht="12.75">
      <c r="B17" s="13"/>
      <c r="C17" s="14"/>
      <c r="D17" s="14"/>
      <c r="E17" s="25"/>
      <c r="F17" s="14"/>
      <c r="G17" s="14"/>
      <c r="H17" s="19"/>
      <c r="I17" s="29"/>
      <c r="J17" s="14"/>
      <c r="K17" s="14"/>
      <c r="L17" s="14"/>
      <c r="M17" s="15"/>
    </row>
    <row r="18" spans="2:13" ht="12.75" customHeight="1" thickBot="1">
      <c r="B18" s="13"/>
      <c r="C18" s="14"/>
      <c r="D18" s="87"/>
      <c r="E18" s="88"/>
      <c r="F18" s="87"/>
      <c r="G18" s="87"/>
      <c r="H18" s="89"/>
      <c r="I18" s="29"/>
      <c r="J18" s="14"/>
      <c r="K18" s="14"/>
      <c r="L18" s="14"/>
      <c r="M18" s="15"/>
    </row>
    <row r="19" spans="2:13" ht="13.5" thickTop="1">
      <c r="B19" s="13"/>
      <c r="C19" s="14"/>
      <c r="D19" s="26"/>
      <c r="E19" s="26"/>
      <c r="F19" s="26"/>
      <c r="G19" s="26"/>
      <c r="H19" s="26"/>
      <c r="I19" s="26"/>
      <c r="J19" s="26"/>
      <c r="K19" s="26"/>
      <c r="L19" s="14"/>
      <c r="M19" s="15"/>
    </row>
    <row r="20" spans="2:13" ht="12.75">
      <c r="B20" s="13"/>
      <c r="C20" s="14"/>
      <c r="D20" s="14"/>
      <c r="E20" s="25"/>
      <c r="F20" s="14"/>
      <c r="G20" s="14"/>
      <c r="H20" s="19"/>
      <c r="I20" s="29"/>
      <c r="J20" s="14"/>
      <c r="K20" s="14"/>
      <c r="L20" s="21"/>
      <c r="M20" s="15"/>
    </row>
    <row r="21" spans="2:13" ht="12.75" customHeight="1" thickBot="1">
      <c r="B21" s="13"/>
      <c r="C21" s="14"/>
      <c r="D21" s="14"/>
      <c r="E21" s="14"/>
      <c r="F21" s="14"/>
      <c r="G21" s="14"/>
      <c r="H21" s="19"/>
      <c r="I21" s="29"/>
      <c r="J21" s="14"/>
      <c r="K21" s="14"/>
      <c r="L21" s="21"/>
      <c r="M21" s="15"/>
    </row>
    <row r="22" spans="2:13" ht="13.5" thickTop="1">
      <c r="B22" s="13"/>
      <c r="C22" s="14"/>
      <c r="D22" s="96"/>
      <c r="E22" s="97"/>
      <c r="F22" s="98"/>
      <c r="G22" s="98"/>
      <c r="H22" s="99"/>
      <c r="I22" s="100"/>
      <c r="J22" s="98"/>
      <c r="K22" s="101"/>
      <c r="L22" s="21"/>
      <c r="M22" s="15"/>
    </row>
    <row r="23" spans="2:13" ht="12.75">
      <c r="B23" s="13"/>
      <c r="C23" s="14"/>
      <c r="D23" s="102"/>
      <c r="E23" s="52" t="s">
        <v>2</v>
      </c>
      <c r="F23" s="56" t="s">
        <v>3</v>
      </c>
      <c r="G23" s="57"/>
      <c r="H23" s="65"/>
      <c r="I23" s="66"/>
      <c r="J23" s="60"/>
      <c r="K23" s="103"/>
      <c r="L23" s="21"/>
      <c r="M23" s="15"/>
    </row>
    <row r="24" spans="2:13" ht="12.75">
      <c r="B24" s="13"/>
      <c r="C24" s="14"/>
      <c r="D24" s="102"/>
      <c r="E24" s="28"/>
      <c r="F24" s="28"/>
      <c r="G24" s="14"/>
      <c r="H24" s="28"/>
      <c r="I24" s="28"/>
      <c r="K24" s="104"/>
      <c r="L24" s="21"/>
      <c r="M24" s="15"/>
    </row>
    <row r="25" spans="2:13" ht="12.75">
      <c r="B25" s="27"/>
      <c r="C25" s="28"/>
      <c r="D25" s="105"/>
      <c r="E25" s="40" t="s">
        <v>4</v>
      </c>
      <c r="F25" s="14"/>
      <c r="G25" s="14"/>
      <c r="H25" s="28"/>
      <c r="I25" s="14"/>
      <c r="J25" s="14"/>
      <c r="K25" s="104"/>
      <c r="L25" s="21"/>
      <c r="M25" s="15"/>
    </row>
    <row r="26" spans="2:13" ht="12.75">
      <c r="B26" s="27"/>
      <c r="C26" s="28"/>
      <c r="D26" s="105"/>
      <c r="E26" s="53" t="s">
        <v>5</v>
      </c>
      <c r="F26" s="116">
        <v>100000000</v>
      </c>
      <c r="G26" s="14"/>
      <c r="H26" s="53" t="s">
        <v>6</v>
      </c>
      <c r="I26" s="59">
        <v>0.0725</v>
      </c>
      <c r="J26" s="69"/>
      <c r="K26" s="104"/>
      <c r="L26" s="14"/>
      <c r="M26" s="15"/>
    </row>
    <row r="27" spans="2:13" ht="12.75">
      <c r="B27" s="27"/>
      <c r="C27" s="28"/>
      <c r="D27" s="105"/>
      <c r="E27" s="53" t="s">
        <v>7</v>
      </c>
      <c r="F27" s="71">
        <v>36628</v>
      </c>
      <c r="G27" s="14"/>
      <c r="H27" s="28" t="s">
        <v>25</v>
      </c>
      <c r="I27" s="58">
        <v>20</v>
      </c>
      <c r="J27" s="14"/>
      <c r="K27" s="106"/>
      <c r="L27" s="14"/>
      <c r="M27" s="15"/>
    </row>
    <row r="28" spans="2:13" ht="12.75">
      <c r="B28" s="27"/>
      <c r="C28" s="28"/>
      <c r="D28" s="105"/>
      <c r="E28" s="28"/>
      <c r="F28" s="28"/>
      <c r="G28" s="14"/>
      <c r="H28" s="53" t="s">
        <v>8</v>
      </c>
      <c r="I28" s="58">
        <v>12</v>
      </c>
      <c r="J28" s="63">
        <v>12</v>
      </c>
      <c r="K28" s="106"/>
      <c r="L28" s="14"/>
      <c r="M28" s="15"/>
    </row>
    <row r="29" spans="2:13" ht="12.75">
      <c r="B29" s="27"/>
      <c r="C29" s="28"/>
      <c r="D29" s="105"/>
      <c r="E29" s="40" t="s">
        <v>9</v>
      </c>
      <c r="F29" s="14"/>
      <c r="G29" s="14"/>
      <c r="H29" s="14"/>
      <c r="I29" s="39"/>
      <c r="J29" s="39"/>
      <c r="K29" s="106"/>
      <c r="L29" s="14"/>
      <c r="M29" s="15"/>
    </row>
    <row r="30" spans="2:13" ht="12.75">
      <c r="B30" s="27"/>
      <c r="C30" s="28"/>
      <c r="D30" s="105"/>
      <c r="E30" s="53" t="s">
        <v>10</v>
      </c>
      <c r="F30" s="90">
        <f>IF(AND(ISNUMBER(I27),ISNUMBER(I28)),data5*I28,0)</f>
        <v>240</v>
      </c>
      <c r="G30" s="14"/>
      <c r="H30" s="53" t="s">
        <v>11</v>
      </c>
      <c r="I30" s="91">
        <f>IF(AND(NUMCHECK,NOMO&gt;0),-ROUND(PMT(data3/PERYR,NOMO,F26),2),0)</f>
        <v>790375.98</v>
      </c>
      <c r="J30" s="28"/>
      <c r="K30" s="107"/>
      <c r="L30" s="14"/>
      <c r="M30" s="15"/>
    </row>
    <row r="31" spans="2:13" ht="12.75">
      <c r="B31" s="27"/>
      <c r="C31" s="28"/>
      <c r="D31" s="105"/>
      <c r="E31" s="19"/>
      <c r="F31" s="14"/>
      <c r="G31" s="14"/>
      <c r="H31" s="53" t="s">
        <v>12</v>
      </c>
      <c r="I31" s="72"/>
      <c r="J31" s="63"/>
      <c r="K31" s="107"/>
      <c r="L31" s="14"/>
      <c r="M31" s="15"/>
    </row>
    <row r="32" spans="2:13" ht="12.75">
      <c r="B32" s="27"/>
      <c r="C32" s="28"/>
      <c r="D32" s="105"/>
      <c r="E32" s="40" t="s">
        <v>13</v>
      </c>
      <c r="F32" s="14"/>
      <c r="G32" s="14"/>
      <c r="H32" s="14"/>
      <c r="I32" s="14"/>
      <c r="J32" s="28"/>
      <c r="K32" s="107"/>
      <c r="L32" s="14"/>
      <c r="M32" s="15"/>
    </row>
    <row r="33" spans="2:13" ht="0.75" customHeight="1" thickBot="1">
      <c r="B33" s="27"/>
      <c r="C33" s="28"/>
      <c r="D33" s="105"/>
      <c r="E33" s="53" t="s">
        <v>14</v>
      </c>
      <c r="F33" s="92">
        <f>IF(dflt1&lt;NOMO,#N/A,SUM('Piano di ammortamento'!J:J))</f>
        <v>-189690236.38469958</v>
      </c>
      <c r="G33" s="14"/>
      <c r="H33" s="53" t="s">
        <v>15</v>
      </c>
      <c r="I33" s="93">
        <f>IF(dflt1&lt;NOMO,#N/A,SUM('Piano di ammortamento'!K:K))</f>
        <v>-89690236.38469997</v>
      </c>
      <c r="J33" s="28"/>
      <c r="K33" s="107"/>
      <c r="L33" s="17"/>
      <c r="M33" s="18"/>
    </row>
    <row r="34" spans="2:11" ht="13.5" thickTop="1">
      <c r="B34" s="27"/>
      <c r="C34" s="28"/>
      <c r="D34" s="105"/>
      <c r="E34" s="51">
        <f ca="1">IF(AND(NUMCHECK,NOMO&gt;0),IF((ABS('Piano di ammortamento'!G16-AVERAGE(OFFSET('Piano di ammortamento'!G16,0,0,MIN(NOMO,dflt1))))&gt;0.00001),"Il prestito è stato rifinanziato",""),"")</f>
      </c>
      <c r="F34" s="94"/>
      <c r="G34" s="94"/>
      <c r="H34" s="94">
        <f>IF(SUM('Piano di ammortamento'!M:M),"La quota capitale è stata rimborsata in anticipo","")</f>
      </c>
      <c r="I34" s="94"/>
      <c r="J34" s="28"/>
      <c r="K34" s="107"/>
    </row>
    <row r="35" spans="2:11" ht="13.5" thickBot="1">
      <c r="B35" s="27"/>
      <c r="C35" s="28"/>
      <c r="D35" s="108">
        <f>IF(NOMO&lt;721,IF(dflt1&lt;NOMO,"Questo prestito è troppo lungo per il Piano di ammortamento. Aumentare l'ampiezza del Piano nel foglio Personalizza.",""),"Scegliere un mutuo con un numero di pagamenti totali pari a 720 o minore.")</f>
      </c>
      <c r="E35" s="109"/>
      <c r="F35" s="110"/>
      <c r="G35" s="110"/>
      <c r="H35" s="110"/>
      <c r="I35" s="110"/>
      <c r="J35" s="111"/>
      <c r="K35" s="112"/>
    </row>
    <row r="36" spans="2:11" ht="13.5" thickTop="1">
      <c r="B36" s="13"/>
      <c r="C36" s="14"/>
      <c r="D36" s="95"/>
      <c r="E36" s="14"/>
      <c r="F36" s="14"/>
      <c r="G36" s="14"/>
      <c r="H36" s="14"/>
      <c r="I36" s="14"/>
      <c r="J36" s="14"/>
      <c r="K36" s="14"/>
    </row>
    <row r="37" spans="2:11" ht="12.75">
      <c r="B37" s="13"/>
      <c r="C37" s="14"/>
      <c r="D37" s="14"/>
      <c r="E37" s="38"/>
      <c r="F37" s="38"/>
      <c r="G37" s="38"/>
      <c r="H37" s="38"/>
      <c r="I37" s="38"/>
      <c r="J37" s="38"/>
      <c r="K37" s="38"/>
    </row>
    <row r="43" ht="12.75">
      <c r="A43">
        <v>5</v>
      </c>
    </row>
    <row r="44" spans="1:13" ht="12.75">
      <c r="A44" s="7">
        <v>6</v>
      </c>
      <c r="L44" s="41"/>
      <c r="M44" s="41"/>
    </row>
    <row r="45" spans="1:13" ht="12.75">
      <c r="A45" s="7">
        <v>7</v>
      </c>
      <c r="L45" s="41"/>
      <c r="M45" s="41"/>
    </row>
    <row r="46" spans="1:13" ht="12.75">
      <c r="A46" s="7">
        <v>8</v>
      </c>
      <c r="L46" s="41"/>
      <c r="M46" s="41"/>
    </row>
    <row r="47" spans="1:13" ht="12.75">
      <c r="A47" s="7">
        <v>9</v>
      </c>
      <c r="L47" s="41"/>
      <c r="M47" s="41"/>
    </row>
    <row r="48" spans="1:13" ht="12.75">
      <c r="A48" s="7">
        <v>10</v>
      </c>
      <c r="L48" s="5"/>
      <c r="M48" s="5"/>
    </row>
    <row r="49" spans="1:13" ht="12.75">
      <c r="A49" s="7">
        <v>11</v>
      </c>
      <c r="L49" s="5"/>
      <c r="M49" s="5"/>
    </row>
    <row r="50" spans="1:13" ht="12.75">
      <c r="A50" s="7">
        <v>12</v>
      </c>
      <c r="L50" s="5"/>
      <c r="M50" s="5"/>
    </row>
    <row r="51" spans="1:13" ht="12.75">
      <c r="A51" s="5"/>
      <c r="L51" s="5"/>
      <c r="M51" s="5"/>
    </row>
    <row r="52" spans="1:13" ht="12.75">
      <c r="A52" s="5"/>
      <c r="L52" s="5"/>
      <c r="M52" s="5"/>
    </row>
    <row r="53" spans="1:13" ht="12.75">
      <c r="A53" s="5"/>
      <c r="L53" s="5"/>
      <c r="M53" s="5"/>
    </row>
    <row r="54" spans="1:13" ht="12.75">
      <c r="A54" s="5"/>
      <c r="B54" s="42"/>
      <c r="C54" s="42"/>
      <c r="D54" s="42"/>
      <c r="E54" s="41"/>
      <c r="F54" s="41"/>
      <c r="G54" s="41"/>
      <c r="H54" s="41"/>
      <c r="I54" s="41"/>
      <c r="J54" s="41"/>
      <c r="K54" s="41"/>
      <c r="L54" s="5"/>
      <c r="M54" s="5"/>
    </row>
    <row r="55" spans="1:13" ht="12.75">
      <c r="A55" s="5"/>
      <c r="B55" s="42"/>
      <c r="C55" s="42"/>
      <c r="D55" s="42"/>
      <c r="E55" s="41"/>
      <c r="F55" s="41"/>
      <c r="G55" s="41"/>
      <c r="H55" s="41"/>
      <c r="I55" s="41"/>
      <c r="J55" s="41"/>
      <c r="K55" s="41"/>
      <c r="L55" s="5"/>
      <c r="M55" s="5"/>
    </row>
    <row r="56" spans="1:13" ht="12.75">
      <c r="A56" s="5"/>
      <c r="B56" s="42"/>
      <c r="C56" s="42"/>
      <c r="D56" s="42"/>
      <c r="E56" s="41"/>
      <c r="F56" s="41"/>
      <c r="G56" s="41"/>
      <c r="H56" s="41"/>
      <c r="I56" s="41"/>
      <c r="J56" s="41"/>
      <c r="K56" s="41"/>
      <c r="L56" s="5"/>
      <c r="M56" s="5"/>
    </row>
    <row r="57" spans="1:13" ht="12.75">
      <c r="A57" s="5"/>
      <c r="B57" s="42"/>
      <c r="C57" s="42"/>
      <c r="D57" s="42"/>
      <c r="E57" s="41"/>
      <c r="F57" s="41"/>
      <c r="G57" s="41"/>
      <c r="H57" s="41"/>
      <c r="I57" s="41"/>
      <c r="J57" s="41"/>
      <c r="K57" s="41"/>
      <c r="L57" s="5"/>
      <c r="M57" s="5"/>
    </row>
    <row r="58" spans="1:13" ht="12.75">
      <c r="A58" s="5"/>
      <c r="B58" s="7"/>
      <c r="C58" s="7"/>
      <c r="D58" s="7"/>
      <c r="E58" s="5"/>
      <c r="F58" s="5"/>
      <c r="G58" s="5"/>
      <c r="H58" s="5"/>
      <c r="I58" s="5"/>
      <c r="J58" s="5"/>
      <c r="K58" s="5"/>
      <c r="L58" s="5"/>
      <c r="M58" s="5"/>
    </row>
    <row r="59" spans="1:13" ht="12.75">
      <c r="A59" s="6"/>
      <c r="B59" s="7"/>
      <c r="C59" s="7"/>
      <c r="D59" s="7"/>
      <c r="E59" s="5"/>
      <c r="F59" s="5"/>
      <c r="G59" s="5"/>
      <c r="H59" s="5"/>
      <c r="I59" s="5"/>
      <c r="J59" s="5"/>
      <c r="K59" s="5"/>
      <c r="L59" s="5"/>
      <c r="M59" s="5"/>
    </row>
    <row r="60" spans="1:13" ht="12.75">
      <c r="A60" s="6"/>
      <c r="B60" s="7"/>
      <c r="C60" s="7"/>
      <c r="D60" s="7"/>
      <c r="E60" s="5"/>
      <c r="F60" s="5"/>
      <c r="G60" s="5"/>
      <c r="H60" s="5"/>
      <c r="I60" s="5"/>
      <c r="J60" s="5"/>
      <c r="K60" s="5"/>
      <c r="L60" s="5"/>
      <c r="M60" s="5"/>
    </row>
    <row r="61" spans="1:13" ht="12.75">
      <c r="A61" s="6"/>
      <c r="B61" s="5"/>
      <c r="C61" s="5"/>
      <c r="D61" s="5"/>
      <c r="E61" s="5"/>
      <c r="F61" s="5"/>
      <c r="G61" s="5"/>
      <c r="H61" s="5"/>
      <c r="I61" s="5"/>
      <c r="J61" s="5"/>
      <c r="K61" s="5"/>
      <c r="L61" s="5"/>
      <c r="M61" s="5"/>
    </row>
    <row r="62" spans="1:13" ht="12.75">
      <c r="A62" s="6"/>
      <c r="B62" s="5"/>
      <c r="C62" s="5"/>
      <c r="D62" s="5"/>
      <c r="E62" s="5"/>
      <c r="F62" s="5"/>
      <c r="G62" s="5"/>
      <c r="H62" s="5"/>
      <c r="I62" s="5"/>
      <c r="J62" s="5"/>
      <c r="K62" s="5"/>
      <c r="L62" s="5"/>
      <c r="M62" s="5"/>
    </row>
    <row r="63" spans="1:13" ht="12.75">
      <c r="A63" s="6"/>
      <c r="B63" s="5"/>
      <c r="C63" s="5"/>
      <c r="D63" s="5"/>
      <c r="E63" s="5"/>
      <c r="F63" s="5"/>
      <c r="G63" s="5"/>
      <c r="H63" s="5"/>
      <c r="I63" s="5"/>
      <c r="J63" s="5"/>
      <c r="K63" s="5"/>
      <c r="L63" s="5"/>
      <c r="M63" s="5"/>
    </row>
    <row r="64" spans="1:13" ht="12.75">
      <c r="A64" s="6"/>
      <c r="B64" s="5"/>
      <c r="C64" s="5"/>
      <c r="D64" s="5"/>
      <c r="E64" s="5"/>
      <c r="F64" s="5"/>
      <c r="G64" s="5"/>
      <c r="H64" s="5"/>
      <c r="I64" s="5"/>
      <c r="J64" s="5"/>
      <c r="K64" s="5"/>
      <c r="L64" s="5"/>
      <c r="M64" s="5"/>
    </row>
    <row r="65" spans="1:13" ht="12.75">
      <c r="A65" s="6"/>
      <c r="B65" s="5"/>
      <c r="C65" s="5"/>
      <c r="D65" s="5"/>
      <c r="E65" s="5"/>
      <c r="F65" s="5"/>
      <c r="G65" s="5"/>
      <c r="H65" s="5"/>
      <c r="I65" s="5"/>
      <c r="J65" s="5"/>
      <c r="K65" s="5"/>
      <c r="L65" s="5"/>
      <c r="M65" s="5"/>
    </row>
    <row r="66" spans="1:13" ht="12.75">
      <c r="A66" s="6"/>
      <c r="B66" s="5"/>
      <c r="C66" s="5"/>
      <c r="D66" s="5"/>
      <c r="E66" s="5"/>
      <c r="F66" s="5"/>
      <c r="G66" s="5"/>
      <c r="H66" s="5"/>
      <c r="I66" s="5"/>
      <c r="J66" s="5"/>
      <c r="K66" s="5"/>
      <c r="L66" s="5"/>
      <c r="M66" s="5"/>
    </row>
    <row r="67" spans="1:13" ht="12.75">
      <c r="A67" s="6"/>
      <c r="B67" s="5"/>
      <c r="C67" s="5"/>
      <c r="D67" s="5"/>
      <c r="E67" s="5"/>
      <c r="F67" s="5"/>
      <c r="G67" s="5"/>
      <c r="H67" s="5"/>
      <c r="I67" s="5"/>
      <c r="J67" s="5"/>
      <c r="K67" s="5"/>
      <c r="L67" s="5"/>
      <c r="M67" s="5"/>
    </row>
    <row r="68" spans="1:13" ht="12.75">
      <c r="A68" s="6"/>
      <c r="B68" s="5"/>
      <c r="C68" s="5"/>
      <c r="D68" s="5"/>
      <c r="E68" s="5"/>
      <c r="F68" s="5"/>
      <c r="G68" s="5"/>
      <c r="H68" s="5"/>
      <c r="I68" s="5"/>
      <c r="J68" s="5"/>
      <c r="K68" s="5"/>
      <c r="L68" s="5"/>
      <c r="M68" s="5"/>
    </row>
    <row r="69" spans="1:13" ht="12.75">
      <c r="A69" s="6"/>
      <c r="B69" s="6"/>
      <c r="C69" s="6"/>
      <c r="D69" s="6"/>
      <c r="E69" s="5"/>
      <c r="F69" s="5"/>
      <c r="G69" s="5"/>
      <c r="H69" s="5"/>
      <c r="I69" s="5"/>
      <c r="J69" s="5"/>
      <c r="K69" s="5"/>
      <c r="L69" s="5"/>
      <c r="M69" s="5"/>
    </row>
    <row r="70" spans="1:13" ht="12.75">
      <c r="A70" s="6"/>
      <c r="B70" s="6"/>
      <c r="C70" s="6"/>
      <c r="D70" s="6"/>
      <c r="E70" s="5"/>
      <c r="F70" s="5"/>
      <c r="G70" s="5"/>
      <c r="H70" s="5"/>
      <c r="I70" s="5"/>
      <c r="J70" s="5"/>
      <c r="K70" s="5"/>
      <c r="L70" s="5"/>
      <c r="M70" s="5"/>
    </row>
    <row r="71" spans="1:13" ht="12.75">
      <c r="A71" s="6"/>
      <c r="B71" s="6"/>
      <c r="C71" s="6"/>
      <c r="D71" s="6"/>
      <c r="E71" s="5"/>
      <c r="F71" s="5"/>
      <c r="G71" s="5"/>
      <c r="H71" s="5"/>
      <c r="I71" s="5"/>
      <c r="J71" s="5"/>
      <c r="K71" s="5"/>
      <c r="L71" s="5"/>
      <c r="M71" s="5"/>
    </row>
    <row r="72" spans="1:13" ht="12.75">
      <c r="A72" s="6"/>
      <c r="B72" s="6"/>
      <c r="C72" s="6"/>
      <c r="D72" s="6"/>
      <c r="E72" s="5"/>
      <c r="F72" s="5"/>
      <c r="G72" s="5"/>
      <c r="H72" s="5"/>
      <c r="I72" s="5"/>
      <c r="J72" s="5"/>
      <c r="K72" s="5"/>
      <c r="L72" s="5"/>
      <c r="M72" s="5"/>
    </row>
    <row r="73" spans="1:13" ht="12.75">
      <c r="A73" s="6"/>
      <c r="B73" s="6"/>
      <c r="C73" s="6"/>
      <c r="D73" s="6"/>
      <c r="E73" s="5"/>
      <c r="F73" s="5"/>
      <c r="G73" s="5"/>
      <c r="H73" s="5"/>
      <c r="I73" s="5"/>
      <c r="J73" s="5"/>
      <c r="K73" s="5"/>
      <c r="L73" s="5"/>
      <c r="M73" s="5"/>
    </row>
    <row r="74" spans="1:13" ht="12.75">
      <c r="A74" s="6"/>
      <c r="B74" s="6"/>
      <c r="C74" s="6"/>
      <c r="D74" s="6"/>
      <c r="E74" s="5"/>
      <c r="F74" s="5"/>
      <c r="G74" s="5"/>
      <c r="H74" s="5"/>
      <c r="I74" s="5"/>
      <c r="J74" s="5"/>
      <c r="K74" s="5"/>
      <c r="L74" s="5"/>
      <c r="M74" s="5"/>
    </row>
    <row r="75" spans="1:13" ht="12.75">
      <c r="A75" s="6"/>
      <c r="B75" s="6"/>
      <c r="C75" s="6"/>
      <c r="D75" s="6"/>
      <c r="E75" s="5"/>
      <c r="F75" s="5"/>
      <c r="G75" s="5"/>
      <c r="H75" s="5"/>
      <c r="I75" s="5"/>
      <c r="J75" s="5"/>
      <c r="K75" s="5"/>
      <c r="L75" s="5"/>
      <c r="M75" s="5"/>
    </row>
    <row r="76" spans="1:13" ht="12.75">
      <c r="A76" s="8"/>
      <c r="B76" s="6"/>
      <c r="C76" s="6"/>
      <c r="D76" s="6"/>
      <c r="E76" s="5"/>
      <c r="F76" s="5"/>
      <c r="G76" s="5"/>
      <c r="H76" s="5"/>
      <c r="I76" s="5"/>
      <c r="J76" s="5"/>
      <c r="K76" s="5"/>
      <c r="L76" s="5"/>
      <c r="M76" s="5"/>
    </row>
    <row r="77" spans="1:13" ht="12.75">
      <c r="A77" s="8"/>
      <c r="B77" s="6"/>
      <c r="C77" s="6"/>
      <c r="D77" s="6"/>
      <c r="E77" s="5"/>
      <c r="F77" s="5"/>
      <c r="G77" s="5"/>
      <c r="H77" s="5"/>
      <c r="I77" s="5"/>
      <c r="J77" s="5"/>
      <c r="K77" s="5"/>
      <c r="L77" s="5"/>
      <c r="M77" s="5"/>
    </row>
    <row r="78" spans="1:13" ht="12.75">
      <c r="A78" s="8"/>
      <c r="B78" s="6"/>
      <c r="C78" s="6"/>
      <c r="D78" s="6"/>
      <c r="E78" s="5"/>
      <c r="F78" s="5"/>
      <c r="G78" s="5"/>
      <c r="H78" s="5"/>
      <c r="I78" s="5"/>
      <c r="J78" s="5"/>
      <c r="K78" s="5"/>
      <c r="L78" s="5"/>
      <c r="M78" s="5"/>
    </row>
    <row r="79" spans="1:13" ht="12.75">
      <c r="A79" s="8"/>
      <c r="B79" s="6"/>
      <c r="C79" s="6"/>
      <c r="D79" s="6"/>
      <c r="E79" s="5"/>
      <c r="F79" s="5"/>
      <c r="G79" s="5"/>
      <c r="H79" s="5"/>
      <c r="I79" s="5"/>
      <c r="J79" s="5"/>
      <c r="K79" s="5"/>
      <c r="L79" s="5"/>
      <c r="M79" s="5"/>
    </row>
    <row r="80" spans="1:13" ht="12.75">
      <c r="A80" s="6"/>
      <c r="B80" s="6"/>
      <c r="C80" s="6"/>
      <c r="D80" s="6"/>
      <c r="E80" s="5"/>
      <c r="F80" s="5"/>
      <c r="G80" s="5"/>
      <c r="H80" s="5"/>
      <c r="I80" s="5"/>
      <c r="J80" s="5"/>
      <c r="K80" s="5"/>
      <c r="L80" s="5"/>
      <c r="M80" s="5"/>
    </row>
    <row r="81" spans="1:13" ht="12.75">
      <c r="A81" s="6"/>
      <c r="B81" s="6"/>
      <c r="C81" s="6"/>
      <c r="D81" s="6"/>
      <c r="E81" s="5"/>
      <c r="F81" s="5"/>
      <c r="G81" s="5"/>
      <c r="H81" s="5"/>
      <c r="I81" s="5"/>
      <c r="J81" s="5"/>
      <c r="K81" s="5"/>
      <c r="L81" s="5"/>
      <c r="M81" s="5"/>
    </row>
    <row r="82" spans="1:13" ht="12.75">
      <c r="A82" s="6"/>
      <c r="B82" s="6"/>
      <c r="C82" s="6"/>
      <c r="D82" s="6"/>
      <c r="E82" s="5"/>
      <c r="F82" s="5"/>
      <c r="G82" s="5"/>
      <c r="H82" s="5"/>
      <c r="I82" s="5"/>
      <c r="J82" s="5"/>
      <c r="K82" s="5"/>
      <c r="L82" s="5"/>
      <c r="M82" s="5"/>
    </row>
    <row r="83" spans="1:13" ht="12.75">
      <c r="A83" s="6"/>
      <c r="B83" s="6"/>
      <c r="C83" s="6"/>
      <c r="D83" s="6"/>
      <c r="E83" s="5"/>
      <c r="F83" s="5"/>
      <c r="G83" s="5"/>
      <c r="H83" s="5"/>
      <c r="I83" s="5"/>
      <c r="J83" s="5"/>
      <c r="K83" s="5"/>
      <c r="L83" s="5"/>
      <c r="M83" s="5"/>
    </row>
    <row r="84" spans="1:13" ht="12.75">
      <c r="A84" s="6"/>
      <c r="B84" s="6"/>
      <c r="C84" s="6"/>
      <c r="D84" s="6"/>
      <c r="E84" s="5"/>
      <c r="F84" s="5"/>
      <c r="G84" s="5"/>
      <c r="H84" s="5"/>
      <c r="I84" s="5"/>
      <c r="J84" s="5"/>
      <c r="K84" s="5"/>
      <c r="L84" s="5"/>
      <c r="M84" s="5"/>
    </row>
    <row r="85" spans="1:13" ht="12.75">
      <c r="A85" s="6"/>
      <c r="B85" s="6"/>
      <c r="C85" s="6"/>
      <c r="D85" s="6"/>
      <c r="E85" s="5"/>
      <c r="F85" s="5"/>
      <c r="G85" s="5"/>
      <c r="H85" s="5"/>
      <c r="I85" s="5"/>
      <c r="J85" s="5"/>
      <c r="K85" s="5"/>
      <c r="L85" s="5"/>
      <c r="M85" s="5"/>
    </row>
    <row r="86" spans="1:13" ht="12.75">
      <c r="A86" s="6"/>
      <c r="B86" s="9"/>
      <c r="C86" s="9"/>
      <c r="D86" s="9"/>
      <c r="E86" s="5"/>
      <c r="F86" s="5"/>
      <c r="G86" s="5"/>
      <c r="H86" s="5"/>
      <c r="I86" s="5"/>
      <c r="J86" s="5"/>
      <c r="K86" s="5"/>
      <c r="L86" s="5"/>
      <c r="M86" s="5"/>
    </row>
    <row r="87" spans="1:13" ht="12.75">
      <c r="A87" s="6"/>
      <c r="B87" s="9"/>
      <c r="C87" s="9"/>
      <c r="D87" s="9"/>
      <c r="E87" s="5"/>
      <c r="F87" s="5"/>
      <c r="G87" s="5"/>
      <c r="H87" s="5"/>
      <c r="I87" s="5"/>
      <c r="J87" s="5"/>
      <c r="K87" s="5"/>
      <c r="L87" s="5"/>
      <c r="M87" s="5"/>
    </row>
    <row r="88" spans="1:13" ht="12.75">
      <c r="A88" s="6"/>
      <c r="B88" s="9"/>
      <c r="C88" s="9"/>
      <c r="D88" s="9"/>
      <c r="E88" s="5"/>
      <c r="F88" s="5"/>
      <c r="G88" s="5"/>
      <c r="H88" s="5"/>
      <c r="I88" s="5"/>
      <c r="J88" s="5"/>
      <c r="K88" s="5"/>
      <c r="L88" s="5"/>
      <c r="M88" s="5"/>
    </row>
    <row r="89" spans="1:13" ht="12.75">
      <c r="A89" s="6"/>
      <c r="B89" s="9"/>
      <c r="C89" s="9"/>
      <c r="D89" s="9"/>
      <c r="E89" s="5"/>
      <c r="F89" s="5"/>
      <c r="G89" s="5"/>
      <c r="H89" s="5"/>
      <c r="I89" s="5"/>
      <c r="J89" s="5"/>
      <c r="K89" s="5"/>
      <c r="L89" s="5"/>
      <c r="M89" s="5"/>
    </row>
    <row r="90" spans="1:13" ht="12.75">
      <c r="A90" s="6"/>
      <c r="B90" s="9"/>
      <c r="C90" s="9"/>
      <c r="D90" s="9"/>
      <c r="E90" s="5"/>
      <c r="F90" s="5"/>
      <c r="G90" s="5"/>
      <c r="H90" s="5"/>
      <c r="I90" s="5"/>
      <c r="J90" s="5"/>
      <c r="K90" s="5"/>
      <c r="L90" s="5"/>
      <c r="M90" s="5"/>
    </row>
    <row r="91" spans="1:13" ht="12.75">
      <c r="A91" s="6"/>
      <c r="B91" s="9"/>
      <c r="C91" s="9"/>
      <c r="D91" s="9"/>
      <c r="E91" s="5"/>
      <c r="F91" s="5"/>
      <c r="G91" s="5"/>
      <c r="H91" s="5"/>
      <c r="I91" s="5"/>
      <c r="J91" s="5"/>
      <c r="K91" s="5"/>
      <c r="L91" s="5"/>
      <c r="M91" s="5"/>
    </row>
    <row r="92" spans="1:13" ht="12.75">
      <c r="A92" s="6"/>
      <c r="B92" s="9"/>
      <c r="C92" s="9"/>
      <c r="D92" s="9"/>
      <c r="E92" s="5"/>
      <c r="F92" s="5"/>
      <c r="G92" s="5"/>
      <c r="H92" s="5"/>
      <c r="I92" s="5"/>
      <c r="J92" s="5"/>
      <c r="K92" s="5"/>
      <c r="L92" s="5"/>
      <c r="M92" s="5"/>
    </row>
    <row r="93" spans="1:13" ht="12.75">
      <c r="A93" s="6"/>
      <c r="B93" s="9"/>
      <c r="C93" s="9"/>
      <c r="D93" s="9"/>
      <c r="E93" s="5"/>
      <c r="F93" s="5"/>
      <c r="G93" s="5"/>
      <c r="H93" s="5"/>
      <c r="I93" s="5"/>
      <c r="J93" s="5"/>
      <c r="K93" s="5"/>
      <c r="L93" s="5"/>
      <c r="M93" s="5"/>
    </row>
    <row r="94" spans="1:13" ht="12.75">
      <c r="A94" s="6"/>
      <c r="B94" s="9"/>
      <c r="C94" s="9"/>
      <c r="D94" s="9"/>
      <c r="E94" s="5"/>
      <c r="F94" s="5"/>
      <c r="G94" s="5"/>
      <c r="H94" s="5"/>
      <c r="I94" s="5"/>
      <c r="J94" s="5"/>
      <c r="K94" s="5"/>
      <c r="L94" s="5"/>
      <c r="M94" s="5"/>
    </row>
    <row r="95" spans="1:13" ht="12.75">
      <c r="A95" s="6"/>
      <c r="B95" s="9"/>
      <c r="C95" s="9"/>
      <c r="D95" s="9"/>
      <c r="E95" s="5"/>
      <c r="F95" s="5"/>
      <c r="G95" s="5"/>
      <c r="H95" s="5"/>
      <c r="I95" s="5"/>
      <c r="J95" s="5"/>
      <c r="K95" s="5"/>
      <c r="L95" s="5"/>
      <c r="M95" s="5"/>
    </row>
    <row r="96" spans="1:13" ht="12.75">
      <c r="A96" s="6"/>
      <c r="B96" s="9"/>
      <c r="C96" s="9"/>
      <c r="D96" s="9"/>
      <c r="E96" s="5"/>
      <c r="F96" s="5"/>
      <c r="G96" s="5"/>
      <c r="H96" s="5"/>
      <c r="I96" s="5"/>
      <c r="J96" s="5"/>
      <c r="K96" s="5"/>
      <c r="L96" s="5"/>
      <c r="M96" s="5"/>
    </row>
    <row r="97" spans="1:13" ht="12.75">
      <c r="A97" s="6"/>
      <c r="B97" s="9"/>
      <c r="C97" s="9"/>
      <c r="D97" s="9"/>
      <c r="E97" s="5"/>
      <c r="F97" s="5"/>
      <c r="G97" s="5"/>
      <c r="H97" s="5"/>
      <c r="I97" s="5"/>
      <c r="J97" s="5"/>
      <c r="K97" s="5"/>
      <c r="L97" s="5"/>
      <c r="M97" s="5"/>
    </row>
    <row r="98" spans="1:13" ht="12.75">
      <c r="A98" s="6"/>
      <c r="B98" s="9"/>
      <c r="C98" s="9"/>
      <c r="D98" s="9"/>
      <c r="E98" s="5"/>
      <c r="F98" s="5"/>
      <c r="G98" s="5"/>
      <c r="H98" s="5"/>
      <c r="I98" s="5"/>
      <c r="J98" s="5"/>
      <c r="K98" s="5"/>
      <c r="L98" s="5"/>
      <c r="M98" s="5"/>
    </row>
    <row r="99" spans="1:13" ht="12.75">
      <c r="A99" s="6"/>
      <c r="B99" s="6"/>
      <c r="C99" s="6"/>
      <c r="D99" s="6"/>
      <c r="E99" s="5"/>
      <c r="F99" s="5"/>
      <c r="G99" s="5"/>
      <c r="H99" s="5"/>
      <c r="I99" s="5"/>
      <c r="J99" s="5"/>
      <c r="K99" s="5"/>
      <c r="L99" s="5"/>
      <c r="M99" s="5"/>
    </row>
    <row r="100" spans="1:13" ht="12.75">
      <c r="A100" s="6"/>
      <c r="B100" s="6"/>
      <c r="C100" s="6"/>
      <c r="D100" s="6"/>
      <c r="E100" s="5"/>
      <c r="F100" s="5"/>
      <c r="G100" s="5"/>
      <c r="H100" s="5"/>
      <c r="I100" s="5"/>
      <c r="J100" s="5"/>
      <c r="K100" s="5"/>
      <c r="L100" s="5"/>
      <c r="M100" s="5"/>
    </row>
    <row r="101" spans="1:13" ht="12.75">
      <c r="A101" s="6"/>
      <c r="B101" s="6"/>
      <c r="C101" s="6"/>
      <c r="D101" s="6"/>
      <c r="E101" s="5"/>
      <c r="F101" s="5"/>
      <c r="G101" s="5"/>
      <c r="H101" s="5"/>
      <c r="I101" s="5"/>
      <c r="J101" s="5"/>
      <c r="K101" s="5"/>
      <c r="L101" s="5"/>
      <c r="M101" s="5"/>
    </row>
    <row r="102" spans="1:13" ht="12.75">
      <c r="A102" s="6"/>
      <c r="B102" s="6"/>
      <c r="C102" s="6"/>
      <c r="D102" s="6"/>
      <c r="E102" s="5"/>
      <c r="F102" s="5"/>
      <c r="G102" s="5"/>
      <c r="H102" s="5"/>
      <c r="I102" s="5"/>
      <c r="J102" s="5"/>
      <c r="K102" s="5"/>
      <c r="L102" s="5"/>
      <c r="M102" s="5"/>
    </row>
    <row r="103" spans="1:13" ht="12.75">
      <c r="A103" s="6"/>
      <c r="B103" s="6"/>
      <c r="C103" s="6"/>
      <c r="D103" s="6"/>
      <c r="E103" s="5"/>
      <c r="F103" s="5"/>
      <c r="G103" s="5"/>
      <c r="H103" s="5"/>
      <c r="I103" s="5"/>
      <c r="J103" s="5"/>
      <c r="K103" s="5"/>
      <c r="L103" s="5"/>
      <c r="M103" s="5"/>
    </row>
    <row r="104" spans="1:13" ht="12.75">
      <c r="A104" s="6"/>
      <c r="B104" s="6"/>
      <c r="C104" s="6"/>
      <c r="D104" s="6"/>
      <c r="E104" s="5"/>
      <c r="F104" s="5"/>
      <c r="G104" s="5"/>
      <c r="H104" s="5"/>
      <c r="I104" s="5"/>
      <c r="J104" s="5"/>
      <c r="K104" s="5"/>
      <c r="L104" s="5"/>
      <c r="M104" s="5"/>
    </row>
    <row r="105" spans="1:13" ht="12.75">
      <c r="A105" s="6"/>
      <c r="B105" s="6"/>
      <c r="C105" s="6"/>
      <c r="D105" s="6"/>
      <c r="E105" s="5"/>
      <c r="F105" s="5"/>
      <c r="G105" s="5"/>
      <c r="H105" s="5"/>
      <c r="I105" s="5"/>
      <c r="J105" s="5"/>
      <c r="K105" s="5"/>
      <c r="L105" s="5"/>
      <c r="M105" s="5"/>
    </row>
    <row r="106" spans="1:13" ht="12.75">
      <c r="A106" s="6"/>
      <c r="B106" s="6"/>
      <c r="C106" s="6"/>
      <c r="D106" s="6"/>
      <c r="E106" s="5"/>
      <c r="F106" s="5"/>
      <c r="G106" s="5"/>
      <c r="H106" s="5"/>
      <c r="I106" s="5"/>
      <c r="J106" s="5"/>
      <c r="K106" s="5"/>
      <c r="L106" s="5"/>
      <c r="M106" s="5"/>
    </row>
    <row r="107" spans="1:13" ht="12.75">
      <c r="A107" s="6"/>
      <c r="B107" s="6"/>
      <c r="C107" s="6"/>
      <c r="D107" s="6"/>
      <c r="E107" s="5"/>
      <c r="F107" s="5"/>
      <c r="G107" s="5"/>
      <c r="H107" s="5"/>
      <c r="I107" s="5"/>
      <c r="J107" s="5"/>
      <c r="K107" s="5"/>
      <c r="L107" s="5"/>
      <c r="M107" s="5"/>
    </row>
    <row r="108" spans="1:13" ht="12.75">
      <c r="A108" s="6"/>
      <c r="B108" s="6"/>
      <c r="C108" s="6"/>
      <c r="D108" s="6"/>
      <c r="E108" s="5"/>
      <c r="F108" s="5"/>
      <c r="G108" s="5"/>
      <c r="H108" s="5"/>
      <c r="I108" s="5"/>
      <c r="J108" s="5"/>
      <c r="K108" s="5"/>
      <c r="L108" s="5"/>
      <c r="M108" s="5"/>
    </row>
    <row r="109" spans="1:13" ht="12.75">
      <c r="A109" s="6"/>
      <c r="B109" s="6"/>
      <c r="C109" s="6"/>
      <c r="D109" s="6"/>
      <c r="E109" s="5"/>
      <c r="F109" s="5"/>
      <c r="G109" s="5"/>
      <c r="H109" s="5"/>
      <c r="I109" s="5"/>
      <c r="J109" s="5"/>
      <c r="K109" s="5"/>
      <c r="L109" s="5"/>
      <c r="M109" s="5"/>
    </row>
    <row r="110" spans="1:13" ht="12.75">
      <c r="A110" s="6"/>
      <c r="B110" s="6"/>
      <c r="C110" s="6"/>
      <c r="D110" s="6"/>
      <c r="E110" s="5"/>
      <c r="F110" s="5"/>
      <c r="G110" s="5"/>
      <c r="H110" s="5"/>
      <c r="I110" s="5"/>
      <c r="J110" s="5"/>
      <c r="K110" s="5"/>
      <c r="L110" s="5"/>
      <c r="M110" s="5"/>
    </row>
    <row r="111" spans="1:13" ht="12.75">
      <c r="A111" s="6"/>
      <c r="B111" s="6"/>
      <c r="C111" s="6"/>
      <c r="D111" s="6"/>
      <c r="E111" s="5"/>
      <c r="F111" s="5"/>
      <c r="G111" s="5"/>
      <c r="H111" s="5"/>
      <c r="I111" s="5"/>
      <c r="J111" s="5"/>
      <c r="K111" s="5"/>
      <c r="L111" s="5"/>
      <c r="M111" s="5"/>
    </row>
    <row r="112" spans="1:13" ht="12.75">
      <c r="A112" s="6"/>
      <c r="B112" s="6"/>
      <c r="C112" s="6"/>
      <c r="D112" s="6"/>
      <c r="E112" s="5"/>
      <c r="F112" s="5"/>
      <c r="G112" s="5"/>
      <c r="H112" s="5"/>
      <c r="I112" s="5"/>
      <c r="J112" s="5"/>
      <c r="K112" s="5"/>
      <c r="L112" s="5"/>
      <c r="M112" s="5"/>
    </row>
    <row r="113" spans="1:13" ht="12.75">
      <c r="A113" s="6"/>
      <c r="B113" s="6"/>
      <c r="C113" s="6"/>
      <c r="D113" s="6"/>
      <c r="E113" s="5"/>
      <c r="F113" s="5"/>
      <c r="G113" s="5"/>
      <c r="H113" s="5"/>
      <c r="I113" s="5"/>
      <c r="J113" s="5"/>
      <c r="K113" s="5"/>
      <c r="L113" s="5"/>
      <c r="M113" s="5"/>
    </row>
    <row r="114" spans="1:13" ht="12.75">
      <c r="A114" s="6"/>
      <c r="B114" s="6"/>
      <c r="C114" s="6"/>
      <c r="D114" s="6"/>
      <c r="E114" s="5"/>
      <c r="F114" s="5"/>
      <c r="G114" s="5"/>
      <c r="H114" s="5"/>
      <c r="I114" s="5"/>
      <c r="J114" s="5"/>
      <c r="K114" s="5"/>
      <c r="L114" s="5"/>
      <c r="M114" s="5"/>
    </row>
    <row r="115" spans="1:11" ht="12.75">
      <c r="A115" s="3"/>
      <c r="B115" s="6"/>
      <c r="C115" s="6"/>
      <c r="D115" s="6"/>
      <c r="E115" s="5"/>
      <c r="F115" s="5"/>
      <c r="G115" s="5"/>
      <c r="H115" s="5"/>
      <c r="I115" s="5"/>
      <c r="J115" s="5"/>
      <c r="K115" s="5"/>
    </row>
    <row r="116" spans="1:11" ht="12.75">
      <c r="A116" s="3"/>
      <c r="B116" s="6"/>
      <c r="C116" s="6"/>
      <c r="D116" s="6"/>
      <c r="E116" s="5"/>
      <c r="F116" s="5"/>
      <c r="G116" s="5"/>
      <c r="H116" s="5"/>
      <c r="I116" s="5"/>
      <c r="J116" s="5"/>
      <c r="K116" s="5"/>
    </row>
    <row r="117" spans="1:11" ht="12.75">
      <c r="A117" s="3"/>
      <c r="B117" s="6"/>
      <c r="C117" s="6"/>
      <c r="D117" s="6"/>
      <c r="E117" s="5"/>
      <c r="F117" s="5"/>
      <c r="G117" s="5"/>
      <c r="H117" s="5"/>
      <c r="I117" s="5"/>
      <c r="J117" s="5"/>
      <c r="K117" s="5"/>
    </row>
    <row r="118" spans="1:11" ht="12.75">
      <c r="A118" s="3"/>
      <c r="B118" s="6"/>
      <c r="C118" s="6"/>
      <c r="D118" s="6"/>
      <c r="E118" s="5"/>
      <c r="F118" s="5"/>
      <c r="G118" s="5"/>
      <c r="H118" s="5"/>
      <c r="I118" s="5"/>
      <c r="J118" s="5"/>
      <c r="K118" s="5"/>
    </row>
    <row r="119" spans="1:11" ht="12.75">
      <c r="A119" s="3"/>
      <c r="B119" s="6"/>
      <c r="C119" s="6"/>
      <c r="D119" s="6"/>
      <c r="E119" s="5"/>
      <c r="F119" s="5"/>
      <c r="G119" s="5"/>
      <c r="H119" s="5"/>
      <c r="I119" s="5"/>
      <c r="J119" s="5"/>
      <c r="K119" s="5"/>
    </row>
    <row r="120" spans="1:11" ht="12.75">
      <c r="A120" s="3"/>
      <c r="B120" s="6"/>
      <c r="C120" s="6"/>
      <c r="D120" s="6"/>
      <c r="E120" s="5"/>
      <c r="F120" s="5"/>
      <c r="G120" s="5"/>
      <c r="H120" s="5"/>
      <c r="I120" s="5"/>
      <c r="J120" s="5"/>
      <c r="K120" s="5"/>
    </row>
    <row r="121" spans="1:11" ht="12.75">
      <c r="A121" s="3"/>
      <c r="B121" s="6"/>
      <c r="C121" s="6"/>
      <c r="D121" s="6"/>
      <c r="E121" s="5"/>
      <c r="F121" s="5"/>
      <c r="G121" s="5"/>
      <c r="H121" s="5"/>
      <c r="I121" s="5"/>
      <c r="J121" s="5"/>
      <c r="K121" s="5"/>
    </row>
    <row r="122" spans="2:11" ht="12.75">
      <c r="B122" s="6"/>
      <c r="C122" s="6"/>
      <c r="D122" s="6"/>
      <c r="E122" s="5"/>
      <c r="F122" s="5"/>
      <c r="G122" s="5"/>
      <c r="H122" s="5"/>
      <c r="I122" s="5"/>
      <c r="J122" s="5"/>
      <c r="K122" s="5"/>
    </row>
    <row r="123" spans="2:11" ht="12.75">
      <c r="B123" s="6"/>
      <c r="C123" s="6"/>
      <c r="D123" s="6"/>
      <c r="E123" s="5"/>
      <c r="F123" s="5"/>
      <c r="G123" s="5"/>
      <c r="H123" s="5"/>
      <c r="I123" s="5"/>
      <c r="J123" s="5"/>
      <c r="K123" s="5"/>
    </row>
    <row r="124" spans="2:11" ht="12.75">
      <c r="B124" s="6"/>
      <c r="C124" s="6"/>
      <c r="D124" s="6"/>
      <c r="E124" s="5"/>
      <c r="F124" s="5"/>
      <c r="G124" s="5"/>
      <c r="H124" s="5"/>
      <c r="I124" s="5"/>
      <c r="J124" s="5"/>
      <c r="K124" s="5"/>
    </row>
    <row r="125" spans="2:6" ht="12.75">
      <c r="B125" s="3"/>
      <c r="C125" s="3"/>
      <c r="D125" s="3"/>
      <c r="E125" s="4"/>
      <c r="F125" s="4"/>
    </row>
    <row r="126" spans="2:6" ht="12.75">
      <c r="B126" s="3"/>
      <c r="C126" s="3"/>
      <c r="D126" s="3"/>
      <c r="E126" s="4"/>
      <c r="F126" s="4"/>
    </row>
    <row r="127" spans="2:6" ht="12.75">
      <c r="B127" s="3"/>
      <c r="C127" s="3"/>
      <c r="D127" s="3"/>
      <c r="E127" s="4"/>
      <c r="F127" s="4"/>
    </row>
    <row r="128" spans="2:6" ht="12.75">
      <c r="B128" s="3"/>
      <c r="C128" s="3"/>
      <c r="D128" s="3"/>
      <c r="E128" s="4"/>
      <c r="F128" s="4"/>
    </row>
    <row r="129" spans="2:6" ht="12.75">
      <c r="B129" s="3"/>
      <c r="C129" s="3"/>
      <c r="D129" s="3"/>
      <c r="E129" s="4"/>
      <c r="F129" s="4"/>
    </row>
    <row r="130" spans="2:6" ht="12.75">
      <c r="B130" s="3"/>
      <c r="C130" s="3"/>
      <c r="D130" s="3"/>
      <c r="E130" s="4"/>
      <c r="F130" s="4"/>
    </row>
    <row r="131" spans="2:6" ht="12.75">
      <c r="B131" s="3"/>
      <c r="C131" s="3"/>
      <c r="D131" s="3"/>
      <c r="E131" s="4"/>
      <c r="F131" s="4"/>
    </row>
    <row r="132" spans="5:6" ht="12.75">
      <c r="E132" s="4"/>
      <c r="F132" s="4"/>
    </row>
    <row r="133" spans="5:6" ht="12.75">
      <c r="E133" s="4"/>
      <c r="F133" s="4"/>
    </row>
    <row r="134" spans="5:6" ht="12.75">
      <c r="E134" s="4"/>
      <c r="F134" s="4"/>
    </row>
    <row r="135" spans="5:6" ht="12.75">
      <c r="E135" s="4"/>
      <c r="F135" s="4"/>
    </row>
  </sheetData>
  <printOptions horizontalCentered="1"/>
  <pageMargins left="0.75" right="0.75" top="0.5" bottom="0.5" header="0.5" footer="0.5"/>
  <pageSetup blackAndWhite="1" fitToHeight="1" fitToWidth="1" horizontalDpi="360" verticalDpi="36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Foglio3">
    <pageSetUpPr fitToPage="1"/>
  </sheetPr>
  <dimension ref="B2:P1801"/>
  <sheetViews>
    <sheetView showGridLines="0" showRowColHeaders="0" zoomScale="90" zoomScaleNormal="90" workbookViewId="0" topLeftCell="D1">
      <selection activeCell="I8" sqref="I8"/>
    </sheetView>
  </sheetViews>
  <sheetFormatPr defaultColWidth="9.7109375" defaultRowHeight="12.75"/>
  <cols>
    <col min="1" max="1" width="1.28515625" style="0" customWidth="1"/>
    <col min="2" max="2" width="0.42578125" style="0" customWidth="1"/>
    <col min="3" max="4" width="3.7109375" style="0" customWidth="1"/>
    <col min="5" max="5" width="5.7109375" style="0" customWidth="1"/>
    <col min="6" max="6" width="10.7109375" style="0" customWidth="1"/>
    <col min="7" max="7" width="10.8515625" style="0" customWidth="1"/>
    <col min="8" max="12" width="15.7109375" style="0" customWidth="1"/>
    <col min="13" max="13" width="12.7109375" style="0" customWidth="1"/>
    <col min="14" max="15" width="3.7109375" style="0" customWidth="1"/>
    <col min="16" max="16" width="0.42578125" style="0" customWidth="1"/>
  </cols>
  <sheetData>
    <row r="1" ht="13.5" thickBot="1"/>
    <row r="2" spans="2:16" ht="0.75" customHeight="1" thickTop="1">
      <c r="B2" s="10"/>
      <c r="C2" s="11"/>
      <c r="D2" s="11"/>
      <c r="E2" s="11"/>
      <c r="F2" s="11"/>
      <c r="G2" s="11"/>
      <c r="H2" s="11"/>
      <c r="I2" s="11"/>
      <c r="J2" s="11"/>
      <c r="K2" s="11"/>
      <c r="L2" s="11"/>
      <c r="M2" s="11"/>
      <c r="N2" s="11"/>
      <c r="O2" s="11"/>
      <c r="P2" s="12"/>
    </row>
    <row r="3" spans="2:16" ht="12.75">
      <c r="B3" s="13"/>
      <c r="C3" s="14"/>
      <c r="D3" s="14"/>
      <c r="E3" s="14"/>
      <c r="F3" s="14"/>
      <c r="G3" s="14"/>
      <c r="H3" s="14"/>
      <c r="I3" s="14"/>
      <c r="J3" s="14"/>
      <c r="K3" s="14"/>
      <c r="L3" s="14"/>
      <c r="M3" s="14"/>
      <c r="N3" s="14"/>
      <c r="O3" s="14"/>
      <c r="P3" s="15"/>
    </row>
    <row r="4" spans="2:16" ht="13.5" thickBot="1">
      <c r="B4" s="13"/>
      <c r="C4" s="14"/>
      <c r="D4" s="14"/>
      <c r="E4" s="14"/>
      <c r="F4" s="14"/>
      <c r="G4" s="14"/>
      <c r="H4" s="14"/>
      <c r="I4" s="14"/>
      <c r="J4" s="14"/>
      <c r="K4" s="14"/>
      <c r="L4" s="14"/>
      <c r="M4" s="14"/>
      <c r="N4" s="14"/>
      <c r="O4" s="14"/>
      <c r="P4" s="15"/>
    </row>
    <row r="5" spans="2:16" ht="3" customHeight="1" thickTop="1">
      <c r="B5" s="13"/>
      <c r="C5" s="14"/>
      <c r="D5" s="46"/>
      <c r="E5" s="46"/>
      <c r="F5" s="46"/>
      <c r="G5" s="46"/>
      <c r="H5" s="46"/>
      <c r="I5" s="46"/>
      <c r="J5" s="46"/>
      <c r="K5" s="46"/>
      <c r="L5" s="46"/>
      <c r="M5" s="46"/>
      <c r="N5" s="46"/>
      <c r="O5" s="2"/>
      <c r="P5" s="15"/>
    </row>
    <row r="6" spans="2:16" ht="12.75">
      <c r="B6" s="13"/>
      <c r="C6" s="14"/>
      <c r="D6" s="14"/>
      <c r="E6" s="14"/>
      <c r="F6" s="14"/>
      <c r="G6" s="14"/>
      <c r="H6" s="73"/>
      <c r="I6" s="14"/>
      <c r="J6" s="14"/>
      <c r="K6" s="14"/>
      <c r="L6" s="14"/>
      <c r="M6" s="14"/>
      <c r="N6" s="14"/>
      <c r="O6" s="14"/>
      <c r="P6" s="15"/>
    </row>
    <row r="7" spans="2:16" ht="12.75">
      <c r="B7" s="13"/>
      <c r="C7" s="14"/>
      <c r="D7" s="14"/>
      <c r="E7" s="38"/>
      <c r="F7" s="47"/>
      <c r="G7" s="14"/>
      <c r="H7" s="73"/>
      <c r="I7" s="14"/>
      <c r="J7" s="14"/>
      <c r="K7" s="14"/>
      <c r="L7" s="14"/>
      <c r="M7" s="14"/>
      <c r="N7" s="14"/>
      <c r="O7" s="14"/>
      <c r="P7" s="15"/>
    </row>
    <row r="8" spans="2:16" ht="12.75">
      <c r="B8" s="13"/>
      <c r="C8" s="14"/>
      <c r="D8" s="14"/>
      <c r="E8" s="38"/>
      <c r="F8" s="2"/>
      <c r="G8" s="14"/>
      <c r="H8" s="73"/>
      <c r="I8" s="73"/>
      <c r="J8" s="14"/>
      <c r="K8" s="14"/>
      <c r="L8" s="14"/>
      <c r="M8" s="14"/>
      <c r="N8" s="14"/>
      <c r="O8" s="14"/>
      <c r="P8" s="15"/>
    </row>
    <row r="9" spans="2:16" ht="13.5" thickBot="1">
      <c r="B9" s="13"/>
      <c r="C9" s="14"/>
      <c r="D9" s="14"/>
      <c r="E9" s="38"/>
      <c r="F9" s="14"/>
      <c r="G9" s="14"/>
      <c r="H9" s="73"/>
      <c r="I9" s="73"/>
      <c r="J9" s="14"/>
      <c r="K9" s="14"/>
      <c r="L9" s="14"/>
      <c r="M9" s="14"/>
      <c r="N9" s="14"/>
      <c r="O9" s="14"/>
      <c r="P9" s="15"/>
    </row>
    <row r="10" spans="2:16" ht="12.75">
      <c r="B10" s="13"/>
      <c r="C10" s="63">
        <f>'Dati prestito'!I31</f>
        <v>0</v>
      </c>
      <c r="D10" s="32"/>
      <c r="E10" s="48"/>
      <c r="F10" s="33"/>
      <c r="G10" s="33"/>
      <c r="H10" s="74"/>
      <c r="I10" s="74"/>
      <c r="J10" s="33"/>
      <c r="K10" s="33"/>
      <c r="L10" s="33"/>
      <c r="M10" s="33"/>
      <c r="N10" s="34"/>
      <c r="O10" s="14"/>
      <c r="P10" s="15"/>
    </row>
    <row r="11" spans="2:16" ht="12.75">
      <c r="B11" s="13"/>
      <c r="C11" s="64">
        <f>NOMO</f>
        <v>240</v>
      </c>
      <c r="D11" s="35"/>
      <c r="E11" s="28"/>
      <c r="F11" s="14"/>
      <c r="G11" s="14"/>
      <c r="H11" s="73"/>
      <c r="I11" s="73"/>
      <c r="J11" s="14"/>
      <c r="K11" s="14"/>
      <c r="L11" s="14"/>
      <c r="M11" s="14"/>
      <c r="N11" s="36"/>
      <c r="O11" s="14"/>
      <c r="P11" s="15"/>
    </row>
    <row r="12" spans="2:16" ht="12.75">
      <c r="B12" s="13"/>
      <c r="C12" s="64">
        <f>data5</f>
        <v>20</v>
      </c>
      <c r="D12" s="35"/>
      <c r="E12" s="38"/>
      <c r="F12" s="81">
        <f ca="1">TODAY()</f>
        <v>37873</v>
      </c>
      <c r="G12" s="81"/>
      <c r="H12" s="73"/>
      <c r="I12" s="80"/>
      <c r="J12" s="14"/>
      <c r="K12" s="82"/>
      <c r="L12" s="82"/>
      <c r="M12" s="82"/>
      <c r="N12" s="36"/>
      <c r="O12" s="14"/>
      <c r="P12" s="15"/>
    </row>
    <row r="13" spans="2:16" ht="12.75">
      <c r="B13" s="13"/>
      <c r="C13" s="64">
        <f>Entered_Pmt</f>
        <v>0</v>
      </c>
      <c r="D13" s="35"/>
      <c r="E13" s="19"/>
      <c r="F13" s="14"/>
      <c r="G13" s="14"/>
      <c r="H13" s="73"/>
      <c r="I13" s="73"/>
      <c r="J13" s="14"/>
      <c r="K13" s="14"/>
      <c r="L13" s="39"/>
      <c r="M13" s="14"/>
      <c r="N13" s="36"/>
      <c r="O13" s="14"/>
      <c r="P13" s="15"/>
    </row>
    <row r="14" spans="2:16" ht="38.25">
      <c r="B14" s="13"/>
      <c r="C14" s="14"/>
      <c r="D14" s="50"/>
      <c r="E14" s="54" t="s">
        <v>16</v>
      </c>
      <c r="F14" s="55" t="s">
        <v>17</v>
      </c>
      <c r="G14" s="55" t="s">
        <v>18</v>
      </c>
      <c r="H14" s="75" t="s">
        <v>19</v>
      </c>
      <c r="I14" s="75" t="s">
        <v>20</v>
      </c>
      <c r="J14" s="75" t="s">
        <v>21</v>
      </c>
      <c r="K14" s="75" t="s">
        <v>22</v>
      </c>
      <c r="L14" s="54" t="s">
        <v>23</v>
      </c>
      <c r="M14" s="55" t="s">
        <v>24</v>
      </c>
      <c r="N14" s="49"/>
      <c r="O14" s="1"/>
      <c r="P14" s="15"/>
    </row>
    <row r="15" spans="2:16" ht="12.75">
      <c r="B15" s="13"/>
      <c r="C15" s="14"/>
      <c r="D15" s="35"/>
      <c r="E15" s="14"/>
      <c r="F15" s="14"/>
      <c r="G15" s="14"/>
      <c r="H15" s="73"/>
      <c r="I15" s="73"/>
      <c r="J15" s="73"/>
      <c r="K15" s="73"/>
      <c r="L15" s="73"/>
      <c r="M15" s="14"/>
      <c r="N15" s="36"/>
      <c r="O15" s="14"/>
      <c r="P15" s="15"/>
    </row>
    <row r="16" spans="2:16" ht="12.75">
      <c r="B16" s="13"/>
      <c r="C16" s="14"/>
      <c r="D16" s="35"/>
      <c r="E16" s="83">
        <v>1</v>
      </c>
      <c r="F16" s="84">
        <f ca="1">IF(data4&gt;0,data4,TODAY())</f>
        <v>36628</v>
      </c>
      <c r="G16" s="85">
        <f>data3</f>
        <v>0.0725</v>
      </c>
      <c r="H16" s="86">
        <f>IF(data2&lt;&gt;"",data2,0)</f>
        <v>100000000</v>
      </c>
      <c r="I16" s="86">
        <f>IF(data2&lt;&gt;"",data2,0)</f>
        <v>100000000</v>
      </c>
      <c r="J16" s="86">
        <f>IF(OR($C$12&lt;0.05,I16&lt;0.05,PERYR&lt;0.05),0,(ROUND(IF(J15+I16&lt;0,-I16+K16,IF($C$10=0,PMT(G16/PERYR,$C$11-E15,H16),-$C$13)),4)))</f>
        <v>-790375.9849</v>
      </c>
      <c r="K16" s="86">
        <f>IF(OR($C$12&lt;0.05,I16&lt;0.05,PERYR&lt;0.05),0,(ROUND(IPMT(G16/PERYR,1,$C$11-E15,I16),4)))</f>
        <v>-604166.6667</v>
      </c>
      <c r="L16" s="86">
        <f>-ROUND(MIN(I16,K16-J16),4)</f>
        <v>-186209.3182</v>
      </c>
      <c r="M16" s="114"/>
      <c r="N16" s="37"/>
      <c r="O16" s="21"/>
      <c r="P16" s="22"/>
    </row>
    <row r="17" spans="2:16" ht="12.75">
      <c r="B17" s="13"/>
      <c r="C17" s="14"/>
      <c r="D17" s="35"/>
      <c r="E17" s="83">
        <f aca="true" t="shared" si="0" ref="E17:E32">1+E16</f>
        <v>2</v>
      </c>
      <c r="F17" s="84">
        <f>IF(H17&gt;0.01,DATE(YEAR($F$16),MONTH($F$16)+(E17-1)*12/PERYR,DAY($F$16)),"")</f>
        <v>36658</v>
      </c>
      <c r="G17" s="85">
        <f>IF(E17&lt;=data6*$C$12,G16,"")</f>
        <v>0.0725</v>
      </c>
      <c r="H17" s="86">
        <f>IF(OR($C$12&lt;0.05,I17&lt;0.05,PERYR&lt;0.05),0,H16+ROUND(PPMT(G16/PERYR,1,$C$11-E16+1,H16),4))</f>
        <v>99813790.6817</v>
      </c>
      <c r="I17" s="86">
        <f>IF(H16&gt;0.05,ROUND(I16+L16+M16,4),0)</f>
        <v>99813790.6818</v>
      </c>
      <c r="J17" s="86">
        <f>IF(OR($C$12&lt;0.05,I17&lt;0.05,PERYR&lt;0.05,H17&lt;0.05),0,(ROUND(IF(J16+I17&lt;0,-I17+K17,IF($C$10=0,PMT(G17/PERYR,$C$11-E16,H17),-$C$13)),4)))</f>
        <v>-790375.9849</v>
      </c>
      <c r="K17" s="86">
        <f>IF(OR($C$12&lt;0.05,I17&lt;0.05,PERYR&lt;0.05,H17&lt;0.05),0,(ROUND(IPMT(G17/PERYR,1,$C$11-E16,I17),4)))</f>
        <v>-603041.652</v>
      </c>
      <c r="L17" s="86">
        <f>-ROUND(MIN(I17,K17-J17),4)</f>
        <v>-187334.3329</v>
      </c>
      <c r="M17" s="115"/>
      <c r="N17" s="37"/>
      <c r="O17" s="62"/>
      <c r="P17" s="22"/>
    </row>
    <row r="18" spans="2:16" ht="12.75">
      <c r="B18" s="13"/>
      <c r="C18" s="14"/>
      <c r="D18" s="35"/>
      <c r="E18" s="83">
        <f t="shared" si="0"/>
        <v>3</v>
      </c>
      <c r="F18" s="84">
        <f>IF(H18&gt;0.01,DATE(YEAR($F$16),MONTH($F$16)+(E18-1)*12/PERYR,DAY($F$16)),"")</f>
        <v>36689</v>
      </c>
      <c r="G18" s="85">
        <f aca="true" t="shared" si="1" ref="G18:G81">IF(E18&lt;=data6*$C$12,G17,"")</f>
        <v>0.0725</v>
      </c>
      <c r="H18" s="86">
        <f aca="true" t="shared" si="2" ref="H18:H81">IF(OR($C$12&lt;0.05,I18&lt;0.05,PERYR&lt;0.05),0,H17+ROUND(PPMT(G17/PERYR,1,$C$11-E17+1,H17),4))</f>
        <v>99626456.3488</v>
      </c>
      <c r="I18" s="86">
        <f aca="true" t="shared" si="3" ref="I18:I81">IF(H17&gt;0.05,ROUND(I17+L17+M17,4),0)</f>
        <v>99626456.3489</v>
      </c>
      <c r="J18" s="86">
        <f aca="true" t="shared" si="4" ref="J18:J81">IF(OR($C$12&lt;0.05,I18&lt;0.05,PERYR&lt;0.05,H18&lt;0.05),0,(ROUND(IF(J17+I18&lt;0,-I18+K18,IF($C$10=0,PMT(G18/PERYR,$C$11-E17,H18),-$C$13)),4)))</f>
        <v>-790375.9849</v>
      </c>
      <c r="K18" s="86">
        <f aca="true" t="shared" si="5" ref="K18:K81">IF(OR($C$12&lt;0.05,I18&lt;0.05,PERYR&lt;0.05,H18&lt;0.05),0,(ROUND(IPMT(G18/PERYR,1,$C$11-E17,I18),4)))</f>
        <v>-601909.8404</v>
      </c>
      <c r="L18" s="86">
        <f aca="true" t="shared" si="6" ref="L18:L81">-ROUND(MIN(I18,K18-J18),4)</f>
        <v>-188466.1445</v>
      </c>
      <c r="M18" s="115"/>
      <c r="N18" s="37"/>
      <c r="O18" s="62"/>
      <c r="P18" s="22"/>
    </row>
    <row r="19" spans="2:16" ht="12.75">
      <c r="B19" s="13"/>
      <c r="C19" s="14"/>
      <c r="D19" s="35"/>
      <c r="E19" s="83">
        <f t="shared" si="0"/>
        <v>4</v>
      </c>
      <c r="F19" s="84">
        <f aca="true" t="shared" si="7" ref="F19:F34">IF(H19&gt;0.01,DATE(YEAR($F$16),MONTH($F$16)+(E19-1)*12/PERYR,DAY($F$16)),"")</f>
        <v>36719</v>
      </c>
      <c r="G19" s="85">
        <f t="shared" si="1"/>
        <v>0.0725</v>
      </c>
      <c r="H19" s="86">
        <f t="shared" si="2"/>
        <v>99437990.2043</v>
      </c>
      <c r="I19" s="86">
        <f t="shared" si="3"/>
        <v>99437990.2044</v>
      </c>
      <c r="J19" s="86">
        <f t="shared" si="4"/>
        <v>-790375.9849</v>
      </c>
      <c r="K19" s="86">
        <f t="shared" si="5"/>
        <v>-600771.1908</v>
      </c>
      <c r="L19" s="86">
        <f t="shared" si="6"/>
        <v>-189604.7941</v>
      </c>
      <c r="M19" s="115"/>
      <c r="N19" s="37"/>
      <c r="O19" s="21"/>
      <c r="P19" s="22"/>
    </row>
    <row r="20" spans="2:16" ht="12.75">
      <c r="B20" s="13"/>
      <c r="C20" s="14"/>
      <c r="D20" s="35"/>
      <c r="E20" s="83">
        <f t="shared" si="0"/>
        <v>5</v>
      </c>
      <c r="F20" s="84">
        <f t="shared" si="7"/>
        <v>36750</v>
      </c>
      <c r="G20" s="85">
        <f t="shared" si="1"/>
        <v>0.0725</v>
      </c>
      <c r="H20" s="86">
        <f t="shared" si="2"/>
        <v>99248385.4102</v>
      </c>
      <c r="I20" s="86">
        <f t="shared" si="3"/>
        <v>99248385.4103</v>
      </c>
      <c r="J20" s="86">
        <f t="shared" si="4"/>
        <v>-790375.9849</v>
      </c>
      <c r="K20" s="86">
        <f t="shared" si="5"/>
        <v>-599625.6619</v>
      </c>
      <c r="L20" s="86">
        <f t="shared" si="6"/>
        <v>-190750.323</v>
      </c>
      <c r="M20" s="115"/>
      <c r="N20" s="37"/>
      <c r="O20" s="21"/>
      <c r="P20" s="22"/>
    </row>
    <row r="21" spans="2:16" ht="12.75">
      <c r="B21" s="13"/>
      <c r="C21" s="14"/>
      <c r="D21" s="35"/>
      <c r="E21" s="83">
        <f t="shared" si="0"/>
        <v>6</v>
      </c>
      <c r="F21" s="84">
        <f t="shared" si="7"/>
        <v>36781</v>
      </c>
      <c r="G21" s="85">
        <f t="shared" si="1"/>
        <v>0.0725</v>
      </c>
      <c r="H21" s="86">
        <f t="shared" si="2"/>
        <v>99057635.0871</v>
      </c>
      <c r="I21" s="86">
        <f t="shared" si="3"/>
        <v>99057635.0873</v>
      </c>
      <c r="J21" s="86">
        <f t="shared" si="4"/>
        <v>-790375.9849</v>
      </c>
      <c r="K21" s="86">
        <f t="shared" si="5"/>
        <v>-598473.212</v>
      </c>
      <c r="L21" s="86">
        <f t="shared" si="6"/>
        <v>-191902.7729</v>
      </c>
      <c r="M21" s="115"/>
      <c r="N21" s="37"/>
      <c r="O21" s="21"/>
      <c r="P21" s="22"/>
    </row>
    <row r="22" spans="2:16" ht="12.75">
      <c r="B22" s="13"/>
      <c r="C22" s="14"/>
      <c r="D22" s="35"/>
      <c r="E22" s="83">
        <f t="shared" si="0"/>
        <v>7</v>
      </c>
      <c r="F22" s="84">
        <f t="shared" si="7"/>
        <v>36811</v>
      </c>
      <c r="G22" s="85">
        <f t="shared" si="1"/>
        <v>0.0725</v>
      </c>
      <c r="H22" s="86">
        <f t="shared" si="2"/>
        <v>98865732.3142</v>
      </c>
      <c r="I22" s="86">
        <f t="shared" si="3"/>
        <v>98865732.3144</v>
      </c>
      <c r="J22" s="86">
        <f t="shared" si="4"/>
        <v>-790375.9849</v>
      </c>
      <c r="K22" s="86">
        <f t="shared" si="5"/>
        <v>-597313.7994</v>
      </c>
      <c r="L22" s="86">
        <f t="shared" si="6"/>
        <v>-193062.1855</v>
      </c>
      <c r="M22" s="115"/>
      <c r="N22" s="37"/>
      <c r="O22" s="21"/>
      <c r="P22" s="22"/>
    </row>
    <row r="23" spans="2:16" ht="12.75">
      <c r="B23" s="13"/>
      <c r="C23" s="14"/>
      <c r="D23" s="35"/>
      <c r="E23" s="83">
        <f t="shared" si="0"/>
        <v>8</v>
      </c>
      <c r="F23" s="84">
        <f t="shared" si="7"/>
        <v>36842</v>
      </c>
      <c r="G23" s="85">
        <f t="shared" si="1"/>
        <v>0.0725</v>
      </c>
      <c r="H23" s="86">
        <f t="shared" si="2"/>
        <v>98672670.1287</v>
      </c>
      <c r="I23" s="86">
        <f t="shared" si="3"/>
        <v>98672670.1289</v>
      </c>
      <c r="J23" s="86">
        <f t="shared" si="4"/>
        <v>-790375.9849</v>
      </c>
      <c r="K23" s="86">
        <f t="shared" si="5"/>
        <v>-596147.382</v>
      </c>
      <c r="L23" s="86">
        <f t="shared" si="6"/>
        <v>-194228.6029</v>
      </c>
      <c r="M23" s="115"/>
      <c r="N23" s="37"/>
      <c r="O23" s="21"/>
      <c r="P23" s="22"/>
    </row>
    <row r="24" spans="2:16" ht="12.75">
      <c r="B24" s="13"/>
      <c r="C24" s="14"/>
      <c r="D24" s="35"/>
      <c r="E24" s="83">
        <f t="shared" si="0"/>
        <v>9</v>
      </c>
      <c r="F24" s="84">
        <f t="shared" si="7"/>
        <v>36872</v>
      </c>
      <c r="G24" s="85">
        <f t="shared" si="1"/>
        <v>0.0725</v>
      </c>
      <c r="H24" s="86">
        <f t="shared" si="2"/>
        <v>98478441.5258</v>
      </c>
      <c r="I24" s="86">
        <f t="shared" si="3"/>
        <v>98478441.526</v>
      </c>
      <c r="J24" s="86">
        <f t="shared" si="4"/>
        <v>-790375.9849</v>
      </c>
      <c r="K24" s="86">
        <f t="shared" si="5"/>
        <v>-594973.9176</v>
      </c>
      <c r="L24" s="86">
        <f t="shared" si="6"/>
        <v>-195402.0673</v>
      </c>
      <c r="M24" s="115"/>
      <c r="N24" s="37"/>
      <c r="O24" s="21"/>
      <c r="P24" s="22"/>
    </row>
    <row r="25" spans="2:16" ht="12.75">
      <c r="B25" s="13"/>
      <c r="C25" s="14"/>
      <c r="D25" s="35"/>
      <c r="E25" s="83">
        <f t="shared" si="0"/>
        <v>10</v>
      </c>
      <c r="F25" s="84">
        <f t="shared" si="7"/>
        <v>36903</v>
      </c>
      <c r="G25" s="85">
        <f t="shared" si="1"/>
        <v>0.0725</v>
      </c>
      <c r="H25" s="86">
        <f t="shared" si="2"/>
        <v>98283039.45840001</v>
      </c>
      <c r="I25" s="86">
        <f t="shared" si="3"/>
        <v>98283039.4587</v>
      </c>
      <c r="J25" s="86">
        <f t="shared" si="4"/>
        <v>-790375.9849</v>
      </c>
      <c r="K25" s="86">
        <f t="shared" si="5"/>
        <v>-593793.3634</v>
      </c>
      <c r="L25" s="86">
        <f t="shared" si="6"/>
        <v>-196582.6215</v>
      </c>
      <c r="M25" s="115"/>
      <c r="N25" s="37"/>
      <c r="O25" s="21"/>
      <c r="P25" s="22"/>
    </row>
    <row r="26" spans="2:16" ht="12.75">
      <c r="B26" s="13"/>
      <c r="C26" s="14"/>
      <c r="D26" s="35"/>
      <c r="E26" s="83">
        <f t="shared" si="0"/>
        <v>11</v>
      </c>
      <c r="F26" s="84">
        <f t="shared" si="7"/>
        <v>36934</v>
      </c>
      <c r="G26" s="85">
        <f t="shared" si="1"/>
        <v>0.0725</v>
      </c>
      <c r="H26" s="86">
        <f t="shared" si="2"/>
        <v>98086456.83690001</v>
      </c>
      <c r="I26" s="86">
        <f t="shared" si="3"/>
        <v>98086456.8372</v>
      </c>
      <c r="J26" s="86">
        <f t="shared" si="4"/>
        <v>-790375.9849</v>
      </c>
      <c r="K26" s="86">
        <f t="shared" si="5"/>
        <v>-592605.6767</v>
      </c>
      <c r="L26" s="86">
        <f t="shared" si="6"/>
        <v>-197770.3082</v>
      </c>
      <c r="M26" s="115"/>
      <c r="N26" s="37"/>
      <c r="O26" s="21"/>
      <c r="P26" s="22"/>
    </row>
    <row r="27" spans="2:16" ht="12.75">
      <c r="B27" s="13"/>
      <c r="C27" s="14"/>
      <c r="D27" s="35"/>
      <c r="E27" s="83">
        <f t="shared" si="0"/>
        <v>12</v>
      </c>
      <c r="F27" s="84">
        <f t="shared" si="7"/>
        <v>36962</v>
      </c>
      <c r="G27" s="85">
        <f t="shared" si="1"/>
        <v>0.0725</v>
      </c>
      <c r="H27" s="86">
        <f t="shared" si="2"/>
        <v>97888686.52870001</v>
      </c>
      <c r="I27" s="86">
        <f t="shared" si="3"/>
        <v>97888686.529</v>
      </c>
      <c r="J27" s="86">
        <f t="shared" si="4"/>
        <v>-790375.9849</v>
      </c>
      <c r="K27" s="86">
        <f t="shared" si="5"/>
        <v>-591410.8144</v>
      </c>
      <c r="L27" s="86">
        <f t="shared" si="6"/>
        <v>-198965.1705</v>
      </c>
      <c r="M27" s="115"/>
      <c r="N27" s="37"/>
      <c r="O27" s="21"/>
      <c r="P27" s="22"/>
    </row>
    <row r="28" spans="2:16" ht="12.75">
      <c r="B28" s="13"/>
      <c r="C28" s="14"/>
      <c r="D28" s="35"/>
      <c r="E28" s="83">
        <f t="shared" si="0"/>
        <v>13</v>
      </c>
      <c r="F28" s="84">
        <f t="shared" si="7"/>
        <v>36993</v>
      </c>
      <c r="G28" s="85">
        <f t="shared" si="1"/>
        <v>0.0725</v>
      </c>
      <c r="H28" s="86">
        <f t="shared" si="2"/>
        <v>97689721.35820001</v>
      </c>
      <c r="I28" s="86">
        <f t="shared" si="3"/>
        <v>97689721.3585</v>
      </c>
      <c r="J28" s="86">
        <f t="shared" si="4"/>
        <v>-790375.9849</v>
      </c>
      <c r="K28" s="86">
        <f t="shared" si="5"/>
        <v>-590208.7332</v>
      </c>
      <c r="L28" s="86">
        <f t="shared" si="6"/>
        <v>-200167.2517</v>
      </c>
      <c r="M28" s="115"/>
      <c r="N28" s="37"/>
      <c r="O28" s="21"/>
      <c r="P28" s="22"/>
    </row>
    <row r="29" spans="2:16" ht="12.75">
      <c r="B29" s="13"/>
      <c r="C29" s="14"/>
      <c r="D29" s="35"/>
      <c r="E29" s="83">
        <f t="shared" si="0"/>
        <v>14</v>
      </c>
      <c r="F29" s="84">
        <f t="shared" si="7"/>
        <v>37023</v>
      </c>
      <c r="G29" s="85">
        <f t="shared" si="1"/>
        <v>0.0725</v>
      </c>
      <c r="H29" s="86">
        <f t="shared" si="2"/>
        <v>97489554.10650001</v>
      </c>
      <c r="I29" s="86">
        <f t="shared" si="3"/>
        <v>97489554.1068</v>
      </c>
      <c r="J29" s="86">
        <f t="shared" si="4"/>
        <v>-790375.9849</v>
      </c>
      <c r="K29" s="86">
        <f t="shared" si="5"/>
        <v>-588999.3894</v>
      </c>
      <c r="L29" s="86">
        <f t="shared" si="6"/>
        <v>-201376.5955</v>
      </c>
      <c r="M29" s="115"/>
      <c r="N29" s="37"/>
      <c r="O29" s="21"/>
      <c r="P29" s="22"/>
    </row>
    <row r="30" spans="2:16" ht="12.75">
      <c r="B30" s="13"/>
      <c r="C30" s="14"/>
      <c r="D30" s="35"/>
      <c r="E30" s="83">
        <f t="shared" si="0"/>
        <v>15</v>
      </c>
      <c r="F30" s="84">
        <f t="shared" si="7"/>
        <v>37054</v>
      </c>
      <c r="G30" s="85">
        <f t="shared" si="1"/>
        <v>0.0725</v>
      </c>
      <c r="H30" s="86">
        <f t="shared" si="2"/>
        <v>97288177.511</v>
      </c>
      <c r="I30" s="86">
        <f t="shared" si="3"/>
        <v>97288177.5113</v>
      </c>
      <c r="J30" s="86">
        <f t="shared" si="4"/>
        <v>-790375.9849</v>
      </c>
      <c r="K30" s="86">
        <f t="shared" si="5"/>
        <v>-587782.7391</v>
      </c>
      <c r="L30" s="86">
        <f t="shared" si="6"/>
        <v>-202593.2458</v>
      </c>
      <c r="M30" s="115"/>
      <c r="N30" s="37"/>
      <c r="O30" s="21"/>
      <c r="P30" s="22"/>
    </row>
    <row r="31" spans="2:16" ht="12.75">
      <c r="B31" s="13"/>
      <c r="C31" s="14"/>
      <c r="D31" s="35"/>
      <c r="E31" s="83">
        <f t="shared" si="0"/>
        <v>16</v>
      </c>
      <c r="F31" s="84">
        <f t="shared" si="7"/>
        <v>37084</v>
      </c>
      <c r="G31" s="85">
        <f t="shared" si="1"/>
        <v>0.0725</v>
      </c>
      <c r="H31" s="86">
        <f t="shared" si="2"/>
        <v>97085584.2652</v>
      </c>
      <c r="I31" s="86">
        <f t="shared" si="3"/>
        <v>97085584.2655</v>
      </c>
      <c r="J31" s="86">
        <f t="shared" si="4"/>
        <v>-790375.9849</v>
      </c>
      <c r="K31" s="86">
        <f t="shared" si="5"/>
        <v>-586558.7383</v>
      </c>
      <c r="L31" s="86">
        <f t="shared" si="6"/>
        <v>-203817.2466</v>
      </c>
      <c r="M31" s="115"/>
      <c r="N31" s="37"/>
      <c r="O31" s="21"/>
      <c r="P31" s="22"/>
    </row>
    <row r="32" spans="2:16" ht="12.75">
      <c r="B32" s="13"/>
      <c r="C32" s="14"/>
      <c r="D32" s="35"/>
      <c r="E32" s="83">
        <f t="shared" si="0"/>
        <v>17</v>
      </c>
      <c r="F32" s="84">
        <f t="shared" si="7"/>
        <v>37115</v>
      </c>
      <c r="G32" s="85">
        <f t="shared" si="1"/>
        <v>0.0725</v>
      </c>
      <c r="H32" s="86">
        <f t="shared" si="2"/>
        <v>96881767.0186</v>
      </c>
      <c r="I32" s="86">
        <f t="shared" si="3"/>
        <v>96881767.0189</v>
      </c>
      <c r="J32" s="86">
        <f t="shared" si="4"/>
        <v>-790375.9849</v>
      </c>
      <c r="K32" s="86">
        <f t="shared" si="5"/>
        <v>-585327.3424</v>
      </c>
      <c r="L32" s="86">
        <f t="shared" si="6"/>
        <v>-205048.6425</v>
      </c>
      <c r="M32" s="115"/>
      <c r="N32" s="37"/>
      <c r="O32" s="21"/>
      <c r="P32" s="22"/>
    </row>
    <row r="33" spans="2:16" ht="12.75">
      <c r="B33" s="13"/>
      <c r="C33" s="14"/>
      <c r="D33" s="35"/>
      <c r="E33" s="83">
        <f aca="true" t="shared" si="8" ref="E33:E48">1+E32</f>
        <v>18</v>
      </c>
      <c r="F33" s="84">
        <f t="shared" si="7"/>
        <v>37146</v>
      </c>
      <c r="G33" s="85">
        <f t="shared" si="1"/>
        <v>0.0725</v>
      </c>
      <c r="H33" s="86">
        <f t="shared" si="2"/>
        <v>96676718.3761</v>
      </c>
      <c r="I33" s="86">
        <f t="shared" si="3"/>
        <v>96676718.3764</v>
      </c>
      <c r="J33" s="86">
        <f t="shared" si="4"/>
        <v>-790375.9849</v>
      </c>
      <c r="K33" s="86">
        <f t="shared" si="5"/>
        <v>-584088.5069</v>
      </c>
      <c r="L33" s="86">
        <f t="shared" si="6"/>
        <v>-206287.478</v>
      </c>
      <c r="M33" s="115"/>
      <c r="N33" s="37"/>
      <c r="O33" s="21"/>
      <c r="P33" s="22"/>
    </row>
    <row r="34" spans="2:16" ht="12.75">
      <c r="B34" s="13"/>
      <c r="C34" s="14"/>
      <c r="D34" s="35"/>
      <c r="E34" s="83">
        <f t="shared" si="8"/>
        <v>19</v>
      </c>
      <c r="F34" s="84">
        <f t="shared" si="7"/>
        <v>37176</v>
      </c>
      <c r="G34" s="85">
        <f t="shared" si="1"/>
        <v>0.0725</v>
      </c>
      <c r="H34" s="86">
        <f t="shared" si="2"/>
        <v>96470430.898</v>
      </c>
      <c r="I34" s="86">
        <f t="shared" si="3"/>
        <v>96470430.8984</v>
      </c>
      <c r="J34" s="86">
        <f t="shared" si="4"/>
        <v>-790375.9849</v>
      </c>
      <c r="K34" s="86">
        <f t="shared" si="5"/>
        <v>-582842.1867</v>
      </c>
      <c r="L34" s="86">
        <f t="shared" si="6"/>
        <v>-207533.7982</v>
      </c>
      <c r="M34" s="115"/>
      <c r="N34" s="37"/>
      <c r="O34" s="21"/>
      <c r="P34" s="22"/>
    </row>
    <row r="35" spans="2:16" ht="12.75">
      <c r="B35" s="13"/>
      <c r="C35" s="14"/>
      <c r="D35" s="35"/>
      <c r="E35" s="83">
        <f t="shared" si="8"/>
        <v>20</v>
      </c>
      <c r="F35" s="84">
        <f aca="true" t="shared" si="9" ref="F35:F50">IF(H35&gt;0.01,DATE(YEAR($F$16),MONTH($F$16)+(E35-1)*12/PERYR,DAY($F$16)),"")</f>
        <v>37207</v>
      </c>
      <c r="G35" s="85">
        <f t="shared" si="1"/>
        <v>0.0725</v>
      </c>
      <c r="H35" s="86">
        <f t="shared" si="2"/>
        <v>96262897.0998</v>
      </c>
      <c r="I35" s="86">
        <f t="shared" si="3"/>
        <v>96262897.1002</v>
      </c>
      <c r="J35" s="86">
        <f t="shared" si="4"/>
        <v>-790375.9849</v>
      </c>
      <c r="K35" s="86">
        <f t="shared" si="5"/>
        <v>-581588.3366</v>
      </c>
      <c r="L35" s="86">
        <f t="shared" si="6"/>
        <v>-208787.6483</v>
      </c>
      <c r="M35" s="115"/>
      <c r="N35" s="37"/>
      <c r="O35" s="21"/>
      <c r="P35" s="22"/>
    </row>
    <row r="36" spans="2:16" ht="12.75">
      <c r="B36" s="13"/>
      <c r="C36" s="14"/>
      <c r="D36" s="35"/>
      <c r="E36" s="83">
        <f t="shared" si="8"/>
        <v>21</v>
      </c>
      <c r="F36" s="84">
        <f t="shared" si="9"/>
        <v>37237</v>
      </c>
      <c r="G36" s="85">
        <f t="shared" si="1"/>
        <v>0.0725</v>
      </c>
      <c r="H36" s="86">
        <f t="shared" si="2"/>
        <v>96054109.4515</v>
      </c>
      <c r="I36" s="86">
        <f t="shared" si="3"/>
        <v>96054109.4519</v>
      </c>
      <c r="J36" s="86">
        <f t="shared" si="4"/>
        <v>-790375.9849</v>
      </c>
      <c r="K36" s="86">
        <f t="shared" si="5"/>
        <v>-580326.9113</v>
      </c>
      <c r="L36" s="86">
        <f t="shared" si="6"/>
        <v>-210049.0736</v>
      </c>
      <c r="M36" s="115"/>
      <c r="N36" s="37"/>
      <c r="O36" s="21"/>
      <c r="P36" s="22"/>
    </row>
    <row r="37" spans="2:16" ht="12.75">
      <c r="B37" s="13"/>
      <c r="C37" s="14"/>
      <c r="D37" s="35"/>
      <c r="E37" s="83">
        <f t="shared" si="8"/>
        <v>22</v>
      </c>
      <c r="F37" s="84">
        <f t="shared" si="9"/>
        <v>37268</v>
      </c>
      <c r="G37" s="85">
        <f t="shared" si="1"/>
        <v>0.0725</v>
      </c>
      <c r="H37" s="86">
        <f t="shared" si="2"/>
        <v>95844060.3779</v>
      </c>
      <c r="I37" s="86">
        <f t="shared" si="3"/>
        <v>95844060.3783</v>
      </c>
      <c r="J37" s="86">
        <f t="shared" si="4"/>
        <v>-790375.9849</v>
      </c>
      <c r="K37" s="86">
        <f t="shared" si="5"/>
        <v>-579057.8648</v>
      </c>
      <c r="L37" s="86">
        <f t="shared" si="6"/>
        <v>-211318.1201</v>
      </c>
      <c r="M37" s="115"/>
      <c r="N37" s="37"/>
      <c r="O37" s="21"/>
      <c r="P37" s="22"/>
    </row>
    <row r="38" spans="2:16" ht="12.75">
      <c r="B38" s="13"/>
      <c r="C38" s="14"/>
      <c r="D38" s="35"/>
      <c r="E38" s="83">
        <f t="shared" si="8"/>
        <v>23</v>
      </c>
      <c r="F38" s="84">
        <f t="shared" si="9"/>
        <v>37299</v>
      </c>
      <c r="G38" s="85">
        <f t="shared" si="1"/>
        <v>0.0725</v>
      </c>
      <c r="H38" s="86">
        <f t="shared" si="2"/>
        <v>95632742.2578</v>
      </c>
      <c r="I38" s="86">
        <f t="shared" si="3"/>
        <v>95632742.2582</v>
      </c>
      <c r="J38" s="86">
        <f t="shared" si="4"/>
        <v>-790375.9849</v>
      </c>
      <c r="K38" s="86">
        <f t="shared" si="5"/>
        <v>-577781.1511</v>
      </c>
      <c r="L38" s="86">
        <f t="shared" si="6"/>
        <v>-212594.8338</v>
      </c>
      <c r="M38" s="115"/>
      <c r="N38" s="37"/>
      <c r="O38" s="21"/>
      <c r="P38" s="22"/>
    </row>
    <row r="39" spans="2:16" ht="12.75">
      <c r="B39" s="13"/>
      <c r="C39" s="14"/>
      <c r="D39" s="35"/>
      <c r="E39" s="83">
        <f t="shared" si="8"/>
        <v>24</v>
      </c>
      <c r="F39" s="84">
        <f t="shared" si="9"/>
        <v>37327</v>
      </c>
      <c r="G39" s="85">
        <f t="shared" si="1"/>
        <v>0.0725</v>
      </c>
      <c r="H39" s="86">
        <f t="shared" si="2"/>
        <v>95420147.424</v>
      </c>
      <c r="I39" s="86">
        <f t="shared" si="3"/>
        <v>95420147.4244</v>
      </c>
      <c r="J39" s="86">
        <f t="shared" si="4"/>
        <v>-790375.9849</v>
      </c>
      <c r="K39" s="86">
        <f t="shared" si="5"/>
        <v>-576496.724</v>
      </c>
      <c r="L39" s="86">
        <f t="shared" si="6"/>
        <v>-213879.2609</v>
      </c>
      <c r="M39" s="115"/>
      <c r="N39" s="37"/>
      <c r="O39" s="21"/>
      <c r="P39" s="22"/>
    </row>
    <row r="40" spans="2:16" ht="12.75">
      <c r="B40" s="13"/>
      <c r="C40" s="14"/>
      <c r="D40" s="35"/>
      <c r="E40" s="83">
        <f t="shared" si="8"/>
        <v>25</v>
      </c>
      <c r="F40" s="84">
        <f t="shared" si="9"/>
        <v>37358</v>
      </c>
      <c r="G40" s="85">
        <f t="shared" si="1"/>
        <v>0.0725</v>
      </c>
      <c r="H40" s="86">
        <f t="shared" si="2"/>
        <v>95206268.16309999</v>
      </c>
      <c r="I40" s="86">
        <f t="shared" si="3"/>
        <v>95206268.1635</v>
      </c>
      <c r="J40" s="86">
        <f t="shared" si="4"/>
        <v>-790375.9849</v>
      </c>
      <c r="K40" s="86">
        <f t="shared" si="5"/>
        <v>-575204.5368</v>
      </c>
      <c r="L40" s="86">
        <f t="shared" si="6"/>
        <v>-215171.4481</v>
      </c>
      <c r="M40" s="115"/>
      <c r="N40" s="37"/>
      <c r="O40" s="21"/>
      <c r="P40" s="22"/>
    </row>
    <row r="41" spans="2:16" ht="12.75">
      <c r="B41" s="13"/>
      <c r="C41" s="14"/>
      <c r="D41" s="35"/>
      <c r="E41" s="83">
        <f t="shared" si="8"/>
        <v>26</v>
      </c>
      <c r="F41" s="84">
        <f t="shared" si="9"/>
        <v>37388</v>
      </c>
      <c r="G41" s="85">
        <f t="shared" si="1"/>
        <v>0.0725</v>
      </c>
      <c r="H41" s="86">
        <f t="shared" si="2"/>
        <v>94991096.71499999</v>
      </c>
      <c r="I41" s="86">
        <f t="shared" si="3"/>
        <v>94991096.7154</v>
      </c>
      <c r="J41" s="86">
        <f t="shared" si="4"/>
        <v>-790375.9849</v>
      </c>
      <c r="K41" s="86">
        <f t="shared" si="5"/>
        <v>-573904.5427</v>
      </c>
      <c r="L41" s="86">
        <f t="shared" si="6"/>
        <v>-216471.4422</v>
      </c>
      <c r="M41" s="115"/>
      <c r="N41" s="37"/>
      <c r="O41" s="21"/>
      <c r="P41" s="22"/>
    </row>
    <row r="42" spans="2:16" ht="12.75">
      <c r="B42" s="13"/>
      <c r="C42" s="14"/>
      <c r="D42" s="35"/>
      <c r="E42" s="83">
        <f t="shared" si="8"/>
        <v>27</v>
      </c>
      <c r="F42" s="84">
        <f t="shared" si="9"/>
        <v>37419</v>
      </c>
      <c r="G42" s="85">
        <f t="shared" si="1"/>
        <v>0.0725</v>
      </c>
      <c r="H42" s="86">
        <f t="shared" si="2"/>
        <v>94774625.27269998</v>
      </c>
      <c r="I42" s="86">
        <f t="shared" si="3"/>
        <v>94774625.2732</v>
      </c>
      <c r="J42" s="86">
        <f t="shared" si="4"/>
        <v>-790375.9849</v>
      </c>
      <c r="K42" s="86">
        <f t="shared" si="5"/>
        <v>-572596.6944</v>
      </c>
      <c r="L42" s="86">
        <f t="shared" si="6"/>
        <v>-217779.2905</v>
      </c>
      <c r="M42" s="115"/>
      <c r="N42" s="37"/>
      <c r="O42" s="21"/>
      <c r="P42" s="22"/>
    </row>
    <row r="43" spans="2:16" ht="12.75">
      <c r="B43" s="13"/>
      <c r="C43" s="14"/>
      <c r="D43" s="35"/>
      <c r="E43" s="83">
        <f t="shared" si="8"/>
        <v>28</v>
      </c>
      <c r="F43" s="84">
        <f t="shared" si="9"/>
        <v>37449</v>
      </c>
      <c r="G43" s="85">
        <f t="shared" si="1"/>
        <v>0.0725</v>
      </c>
      <c r="H43" s="86">
        <f t="shared" si="2"/>
        <v>94556845.98209998</v>
      </c>
      <c r="I43" s="86">
        <f t="shared" si="3"/>
        <v>94556845.9827</v>
      </c>
      <c r="J43" s="86">
        <f t="shared" si="4"/>
        <v>-790375.9849</v>
      </c>
      <c r="K43" s="86">
        <f t="shared" si="5"/>
        <v>-571280.9445</v>
      </c>
      <c r="L43" s="86">
        <f t="shared" si="6"/>
        <v>-219095.0404</v>
      </c>
      <c r="M43" s="115"/>
      <c r="N43" s="37"/>
      <c r="O43" s="21"/>
      <c r="P43" s="22"/>
    </row>
    <row r="44" spans="2:16" ht="12.75">
      <c r="B44" s="13"/>
      <c r="C44" s="14"/>
      <c r="D44" s="35"/>
      <c r="E44" s="83">
        <f t="shared" si="8"/>
        <v>29</v>
      </c>
      <c r="F44" s="84">
        <f t="shared" si="9"/>
        <v>37480</v>
      </c>
      <c r="G44" s="85">
        <f t="shared" si="1"/>
        <v>0.0725</v>
      </c>
      <c r="H44" s="86">
        <f t="shared" si="2"/>
        <v>94337750.94169998</v>
      </c>
      <c r="I44" s="86">
        <f t="shared" si="3"/>
        <v>94337750.9423</v>
      </c>
      <c r="J44" s="86">
        <f t="shared" si="4"/>
        <v>-790375.9849</v>
      </c>
      <c r="K44" s="86">
        <f t="shared" si="5"/>
        <v>-569957.2453</v>
      </c>
      <c r="L44" s="86">
        <f t="shared" si="6"/>
        <v>-220418.7396</v>
      </c>
      <c r="M44" s="115"/>
      <c r="N44" s="37"/>
      <c r="O44" s="21"/>
      <c r="P44" s="22"/>
    </row>
    <row r="45" spans="2:16" ht="12.75">
      <c r="B45" s="13"/>
      <c r="C45" s="14"/>
      <c r="D45" s="35"/>
      <c r="E45" s="83">
        <f t="shared" si="8"/>
        <v>30</v>
      </c>
      <c r="F45" s="84">
        <f t="shared" si="9"/>
        <v>37511</v>
      </c>
      <c r="G45" s="85">
        <f t="shared" si="1"/>
        <v>0.0725</v>
      </c>
      <c r="H45" s="86">
        <f t="shared" si="2"/>
        <v>94117332.20209998</v>
      </c>
      <c r="I45" s="86">
        <f t="shared" si="3"/>
        <v>94117332.2027</v>
      </c>
      <c r="J45" s="86">
        <f t="shared" si="4"/>
        <v>-790375.9849</v>
      </c>
      <c r="K45" s="86">
        <f t="shared" si="5"/>
        <v>-568625.5487</v>
      </c>
      <c r="L45" s="86">
        <f t="shared" si="6"/>
        <v>-221750.4362</v>
      </c>
      <c r="M45" s="115"/>
      <c r="N45" s="37"/>
      <c r="O45" s="21"/>
      <c r="P45" s="22"/>
    </row>
    <row r="46" spans="2:16" ht="12.75">
      <c r="B46" s="13"/>
      <c r="C46" s="14"/>
      <c r="D46" s="35"/>
      <c r="E46" s="83">
        <f t="shared" si="8"/>
        <v>31</v>
      </c>
      <c r="F46" s="84">
        <f t="shared" si="9"/>
        <v>37541</v>
      </c>
      <c r="G46" s="85">
        <f t="shared" si="1"/>
        <v>0.0725</v>
      </c>
      <c r="H46" s="86">
        <f t="shared" si="2"/>
        <v>93895581.76589999</v>
      </c>
      <c r="I46" s="86">
        <f t="shared" si="3"/>
        <v>93895581.7665</v>
      </c>
      <c r="J46" s="86">
        <f t="shared" si="4"/>
        <v>-790375.9849</v>
      </c>
      <c r="K46" s="86">
        <f t="shared" si="5"/>
        <v>-567285.8065</v>
      </c>
      <c r="L46" s="86">
        <f t="shared" si="6"/>
        <v>-223090.1784</v>
      </c>
      <c r="M46" s="115"/>
      <c r="N46" s="37"/>
      <c r="O46" s="21"/>
      <c r="P46" s="22"/>
    </row>
    <row r="47" spans="2:16" ht="12.75">
      <c r="B47" s="13"/>
      <c r="C47" s="14"/>
      <c r="D47" s="35"/>
      <c r="E47" s="83">
        <f t="shared" si="8"/>
        <v>32</v>
      </c>
      <c r="F47" s="84">
        <f t="shared" si="9"/>
        <v>37572</v>
      </c>
      <c r="G47" s="85">
        <f t="shared" si="1"/>
        <v>0.0725</v>
      </c>
      <c r="H47" s="86">
        <f t="shared" si="2"/>
        <v>93672491.58749999</v>
      </c>
      <c r="I47" s="86">
        <f t="shared" si="3"/>
        <v>93672491.5881</v>
      </c>
      <c r="J47" s="86">
        <f t="shared" si="4"/>
        <v>-790375.9849</v>
      </c>
      <c r="K47" s="86">
        <f t="shared" si="5"/>
        <v>-565937.97</v>
      </c>
      <c r="L47" s="86">
        <f t="shared" si="6"/>
        <v>-224438.0149</v>
      </c>
      <c r="M47" s="115"/>
      <c r="N47" s="37"/>
      <c r="O47" s="21"/>
      <c r="P47" s="22"/>
    </row>
    <row r="48" spans="2:16" ht="12.75">
      <c r="B48" s="13"/>
      <c r="C48" s="14"/>
      <c r="D48" s="35"/>
      <c r="E48" s="83">
        <f t="shared" si="8"/>
        <v>33</v>
      </c>
      <c r="F48" s="84">
        <f t="shared" si="9"/>
        <v>37602</v>
      </c>
      <c r="G48" s="85">
        <f t="shared" si="1"/>
        <v>0.0725</v>
      </c>
      <c r="H48" s="86">
        <f t="shared" si="2"/>
        <v>93448053.57259999</v>
      </c>
      <c r="I48" s="86">
        <f t="shared" si="3"/>
        <v>93448053.5732</v>
      </c>
      <c r="J48" s="86">
        <f t="shared" si="4"/>
        <v>-790375.9849</v>
      </c>
      <c r="K48" s="86">
        <f t="shared" si="5"/>
        <v>-564581.9903</v>
      </c>
      <c r="L48" s="86">
        <f t="shared" si="6"/>
        <v>-225793.9946</v>
      </c>
      <c r="M48" s="115"/>
      <c r="N48" s="37"/>
      <c r="O48" s="21"/>
      <c r="P48" s="22"/>
    </row>
    <row r="49" spans="2:16" ht="12.75">
      <c r="B49" s="13"/>
      <c r="C49" s="14"/>
      <c r="D49" s="35"/>
      <c r="E49" s="83">
        <f aca="true" t="shared" si="10" ref="E49:E63">1+E48</f>
        <v>34</v>
      </c>
      <c r="F49" s="84">
        <f t="shared" si="9"/>
        <v>37633</v>
      </c>
      <c r="G49" s="85">
        <f t="shared" si="1"/>
        <v>0.0725</v>
      </c>
      <c r="H49" s="86">
        <f t="shared" si="2"/>
        <v>93222259.578</v>
      </c>
      <c r="I49" s="86">
        <f t="shared" si="3"/>
        <v>93222259.5786</v>
      </c>
      <c r="J49" s="86">
        <f t="shared" si="4"/>
        <v>-790375.9849</v>
      </c>
      <c r="K49" s="86">
        <f t="shared" si="5"/>
        <v>-563217.8183</v>
      </c>
      <c r="L49" s="86">
        <f t="shared" si="6"/>
        <v>-227158.1666</v>
      </c>
      <c r="M49" s="115"/>
      <c r="N49" s="37"/>
      <c r="O49" s="21"/>
      <c r="P49" s="22"/>
    </row>
    <row r="50" spans="2:16" ht="12.75">
      <c r="B50" s="13"/>
      <c r="C50" s="14"/>
      <c r="D50" s="35"/>
      <c r="E50" s="83">
        <f t="shared" si="10"/>
        <v>35</v>
      </c>
      <c r="F50" s="84">
        <f t="shared" si="9"/>
        <v>37664</v>
      </c>
      <c r="G50" s="85">
        <f t="shared" si="1"/>
        <v>0.0725</v>
      </c>
      <c r="H50" s="86">
        <f t="shared" si="2"/>
        <v>92995101.41139999</v>
      </c>
      <c r="I50" s="86">
        <f t="shared" si="3"/>
        <v>92995101.412</v>
      </c>
      <c r="J50" s="86">
        <f t="shared" si="4"/>
        <v>-790375.9849</v>
      </c>
      <c r="K50" s="86">
        <f t="shared" si="5"/>
        <v>-561845.4044</v>
      </c>
      <c r="L50" s="86">
        <f t="shared" si="6"/>
        <v>-228530.5805</v>
      </c>
      <c r="M50" s="115"/>
      <c r="N50" s="37"/>
      <c r="O50" s="21"/>
      <c r="P50" s="22"/>
    </row>
    <row r="51" spans="2:16" ht="12.75">
      <c r="B51" s="13"/>
      <c r="C51" s="14"/>
      <c r="D51" s="35"/>
      <c r="E51" s="83">
        <f t="shared" si="10"/>
        <v>36</v>
      </c>
      <c r="F51" s="84">
        <f aca="true" t="shared" si="11" ref="F51:F63">IF(H51&gt;0.01,DATE(YEAR($F$16),MONTH($F$16)+(E51-1)*12/PERYR,DAY($F$16)),"")</f>
        <v>37692</v>
      </c>
      <c r="G51" s="85">
        <f t="shared" si="1"/>
        <v>0.0725</v>
      </c>
      <c r="H51" s="86">
        <f t="shared" si="2"/>
        <v>92766570.8308</v>
      </c>
      <c r="I51" s="86">
        <f t="shared" si="3"/>
        <v>92766570.8315</v>
      </c>
      <c r="J51" s="86">
        <f t="shared" si="4"/>
        <v>-790375.9849</v>
      </c>
      <c r="K51" s="86">
        <f t="shared" si="5"/>
        <v>-560464.6988</v>
      </c>
      <c r="L51" s="86">
        <f t="shared" si="6"/>
        <v>-229911.2861</v>
      </c>
      <c r="M51" s="115"/>
      <c r="N51" s="37"/>
      <c r="O51" s="21"/>
      <c r="P51" s="22"/>
    </row>
    <row r="52" spans="2:16" ht="12.75">
      <c r="B52" s="13"/>
      <c r="C52" s="14"/>
      <c r="D52" s="35"/>
      <c r="E52" s="83">
        <f t="shared" si="10"/>
        <v>37</v>
      </c>
      <c r="F52" s="84">
        <f t="shared" si="11"/>
        <v>37723</v>
      </c>
      <c r="G52" s="85">
        <f t="shared" si="1"/>
        <v>0.0725</v>
      </c>
      <c r="H52" s="86">
        <f t="shared" si="2"/>
        <v>92536659.5447</v>
      </c>
      <c r="I52" s="86">
        <f t="shared" si="3"/>
        <v>92536659.5454</v>
      </c>
      <c r="J52" s="86">
        <f t="shared" si="4"/>
        <v>-790375.9849</v>
      </c>
      <c r="K52" s="86">
        <f t="shared" si="5"/>
        <v>-559075.6514</v>
      </c>
      <c r="L52" s="86">
        <f t="shared" si="6"/>
        <v>-231300.3335</v>
      </c>
      <c r="M52" s="115"/>
      <c r="N52" s="37"/>
      <c r="O52" s="21"/>
      <c r="P52" s="22"/>
    </row>
    <row r="53" spans="2:16" ht="12.75">
      <c r="B53" s="13"/>
      <c r="C53" s="14"/>
      <c r="D53" s="35"/>
      <c r="E53" s="83">
        <f t="shared" si="10"/>
        <v>38</v>
      </c>
      <c r="F53" s="84">
        <f t="shared" si="11"/>
        <v>37753</v>
      </c>
      <c r="G53" s="85">
        <f t="shared" si="1"/>
        <v>0.0725</v>
      </c>
      <c r="H53" s="86">
        <f t="shared" si="2"/>
        <v>92305359.2112</v>
      </c>
      <c r="I53" s="86">
        <f t="shared" si="3"/>
        <v>92305359.2119</v>
      </c>
      <c r="J53" s="86">
        <f t="shared" si="4"/>
        <v>-790375.9849</v>
      </c>
      <c r="K53" s="86">
        <f t="shared" si="5"/>
        <v>-557678.2119</v>
      </c>
      <c r="L53" s="86">
        <f t="shared" si="6"/>
        <v>-232697.773</v>
      </c>
      <c r="M53" s="115"/>
      <c r="N53" s="37"/>
      <c r="O53" s="21"/>
      <c r="P53" s="22"/>
    </row>
    <row r="54" spans="2:16" ht="12.75">
      <c r="B54" s="13"/>
      <c r="C54" s="14"/>
      <c r="D54" s="35"/>
      <c r="E54" s="83">
        <f t="shared" si="10"/>
        <v>39</v>
      </c>
      <c r="F54" s="84">
        <f t="shared" si="11"/>
        <v>37784</v>
      </c>
      <c r="G54" s="85">
        <f t="shared" si="1"/>
        <v>0.0725</v>
      </c>
      <c r="H54" s="86">
        <f t="shared" si="2"/>
        <v>92072661.4382</v>
      </c>
      <c r="I54" s="86">
        <f t="shared" si="3"/>
        <v>92072661.4389</v>
      </c>
      <c r="J54" s="86">
        <f t="shared" si="4"/>
        <v>-790375.9849</v>
      </c>
      <c r="K54" s="86">
        <f t="shared" si="5"/>
        <v>-556272.3295</v>
      </c>
      <c r="L54" s="86">
        <f t="shared" si="6"/>
        <v>-234103.6554</v>
      </c>
      <c r="M54" s="115"/>
      <c r="N54" s="37"/>
      <c r="O54" s="21"/>
      <c r="P54" s="22"/>
    </row>
    <row r="55" spans="2:16" ht="12.75">
      <c r="B55" s="13"/>
      <c r="C55" s="14"/>
      <c r="D55" s="35"/>
      <c r="E55" s="83">
        <f t="shared" si="10"/>
        <v>40</v>
      </c>
      <c r="F55" s="84">
        <f t="shared" si="11"/>
        <v>37814</v>
      </c>
      <c r="G55" s="85">
        <f t="shared" si="1"/>
        <v>0.0725</v>
      </c>
      <c r="H55" s="86">
        <f t="shared" si="2"/>
        <v>91838557.7828</v>
      </c>
      <c r="I55" s="86">
        <f t="shared" si="3"/>
        <v>91838557.7835</v>
      </c>
      <c r="J55" s="86">
        <f t="shared" si="4"/>
        <v>-790375.9849</v>
      </c>
      <c r="K55" s="86">
        <f t="shared" si="5"/>
        <v>-554857.9533</v>
      </c>
      <c r="L55" s="86">
        <f t="shared" si="6"/>
        <v>-235518.0316</v>
      </c>
      <c r="M55" s="115"/>
      <c r="N55" s="37"/>
      <c r="O55" s="21"/>
      <c r="P55" s="22"/>
    </row>
    <row r="56" spans="2:16" ht="12.75">
      <c r="B56" s="13"/>
      <c r="C56" s="14"/>
      <c r="D56" s="35"/>
      <c r="E56" s="83">
        <f t="shared" si="10"/>
        <v>41</v>
      </c>
      <c r="F56" s="84">
        <f t="shared" si="11"/>
        <v>37845</v>
      </c>
      <c r="G56" s="85">
        <f t="shared" si="1"/>
        <v>0.0725</v>
      </c>
      <c r="H56" s="86">
        <f t="shared" si="2"/>
        <v>91603039.7512</v>
      </c>
      <c r="I56" s="86">
        <f t="shared" si="3"/>
        <v>91603039.7519</v>
      </c>
      <c r="J56" s="86">
        <f t="shared" si="4"/>
        <v>-790375.9849</v>
      </c>
      <c r="K56" s="86">
        <f t="shared" si="5"/>
        <v>-553435.0318</v>
      </c>
      <c r="L56" s="86">
        <f t="shared" si="6"/>
        <v>-236940.9531</v>
      </c>
      <c r="M56" s="115"/>
      <c r="N56" s="37"/>
      <c r="O56" s="21"/>
      <c r="P56" s="22"/>
    </row>
    <row r="57" spans="2:16" ht="12.75">
      <c r="B57" s="13"/>
      <c r="C57" s="14"/>
      <c r="D57" s="35"/>
      <c r="E57" s="83">
        <f t="shared" si="10"/>
        <v>42</v>
      </c>
      <c r="F57" s="84">
        <f t="shared" si="11"/>
        <v>37876</v>
      </c>
      <c r="G57" s="85">
        <f t="shared" si="1"/>
        <v>0.0725</v>
      </c>
      <c r="H57" s="86">
        <f t="shared" si="2"/>
        <v>91366098.79810001</v>
      </c>
      <c r="I57" s="86">
        <f t="shared" si="3"/>
        <v>91366098.7988</v>
      </c>
      <c r="J57" s="86">
        <f t="shared" si="4"/>
        <v>-790375.9849</v>
      </c>
      <c r="K57" s="86">
        <f t="shared" si="5"/>
        <v>-552003.5136</v>
      </c>
      <c r="L57" s="86">
        <f t="shared" si="6"/>
        <v>-238372.4713</v>
      </c>
      <c r="M57" s="115"/>
      <c r="N57" s="37"/>
      <c r="O57" s="21"/>
      <c r="P57" s="22"/>
    </row>
    <row r="58" spans="2:16" ht="12.75">
      <c r="B58" s="13"/>
      <c r="C58" s="14"/>
      <c r="D58" s="35"/>
      <c r="E58" s="83">
        <f t="shared" si="10"/>
        <v>43</v>
      </c>
      <c r="F58" s="84">
        <f t="shared" si="11"/>
        <v>37906</v>
      </c>
      <c r="G58" s="85">
        <f t="shared" si="1"/>
        <v>0.0725</v>
      </c>
      <c r="H58" s="86">
        <f t="shared" si="2"/>
        <v>91127726.3268</v>
      </c>
      <c r="I58" s="86">
        <f t="shared" si="3"/>
        <v>91127726.3275</v>
      </c>
      <c r="J58" s="86">
        <f t="shared" si="4"/>
        <v>-790375.9849</v>
      </c>
      <c r="K58" s="86">
        <f t="shared" si="5"/>
        <v>-550563.3466</v>
      </c>
      <c r="L58" s="86">
        <f t="shared" si="6"/>
        <v>-239812.6383</v>
      </c>
      <c r="M58" s="115"/>
      <c r="N58" s="37"/>
      <c r="O58" s="21"/>
      <c r="P58" s="22"/>
    </row>
    <row r="59" spans="2:16" ht="12.75">
      <c r="B59" s="13"/>
      <c r="C59" s="14"/>
      <c r="D59" s="35"/>
      <c r="E59" s="83">
        <f t="shared" si="10"/>
        <v>44</v>
      </c>
      <c r="F59" s="84">
        <f t="shared" si="11"/>
        <v>37937</v>
      </c>
      <c r="G59" s="85">
        <f t="shared" si="1"/>
        <v>0.0725</v>
      </c>
      <c r="H59" s="86">
        <f t="shared" si="2"/>
        <v>90887913.6884</v>
      </c>
      <c r="I59" s="86">
        <f t="shared" si="3"/>
        <v>90887913.6892</v>
      </c>
      <c r="J59" s="86">
        <f t="shared" si="4"/>
        <v>-790375.9849</v>
      </c>
      <c r="K59" s="86">
        <f t="shared" si="5"/>
        <v>-549114.4785</v>
      </c>
      <c r="L59" s="86">
        <f t="shared" si="6"/>
        <v>-241261.5064</v>
      </c>
      <c r="M59" s="115"/>
      <c r="N59" s="37"/>
      <c r="O59" s="21"/>
      <c r="P59" s="22"/>
    </row>
    <row r="60" spans="2:16" ht="12.75">
      <c r="B60" s="13"/>
      <c r="C60" s="14"/>
      <c r="D60" s="35"/>
      <c r="E60" s="83">
        <f t="shared" si="10"/>
        <v>45</v>
      </c>
      <c r="F60" s="84">
        <f t="shared" si="11"/>
        <v>37967</v>
      </c>
      <c r="G60" s="85">
        <f t="shared" si="1"/>
        <v>0.0725</v>
      </c>
      <c r="H60" s="86">
        <f t="shared" si="2"/>
        <v>90646652.182</v>
      </c>
      <c r="I60" s="86">
        <f t="shared" si="3"/>
        <v>90646652.1828</v>
      </c>
      <c r="J60" s="86">
        <f t="shared" si="4"/>
        <v>-790375.9849</v>
      </c>
      <c r="K60" s="86">
        <f t="shared" si="5"/>
        <v>-547656.8569</v>
      </c>
      <c r="L60" s="86">
        <f t="shared" si="6"/>
        <v>-242719.128</v>
      </c>
      <c r="M60" s="115"/>
      <c r="N60" s="37"/>
      <c r="O60" s="21"/>
      <c r="P60" s="22"/>
    </row>
    <row r="61" spans="2:16" ht="12.75">
      <c r="B61" s="13"/>
      <c r="C61" s="14"/>
      <c r="D61" s="35"/>
      <c r="E61" s="83">
        <f t="shared" si="10"/>
        <v>46</v>
      </c>
      <c r="F61" s="84">
        <f t="shared" si="11"/>
        <v>37998</v>
      </c>
      <c r="G61" s="85">
        <f t="shared" si="1"/>
        <v>0.0725</v>
      </c>
      <c r="H61" s="86">
        <f t="shared" si="2"/>
        <v>90403933.05399999</v>
      </c>
      <c r="I61" s="86">
        <f t="shared" si="3"/>
        <v>90403933.0548</v>
      </c>
      <c r="J61" s="86">
        <f t="shared" si="4"/>
        <v>-790375.9849</v>
      </c>
      <c r="K61" s="86">
        <f t="shared" si="5"/>
        <v>-546190.4289</v>
      </c>
      <c r="L61" s="86">
        <f t="shared" si="6"/>
        <v>-244185.556</v>
      </c>
      <c r="M61" s="115"/>
      <c r="N61" s="37"/>
      <c r="O61" s="21"/>
      <c r="P61" s="22"/>
    </row>
    <row r="62" spans="2:16" ht="12.75">
      <c r="B62" s="13"/>
      <c r="C62" s="14"/>
      <c r="D62" s="35"/>
      <c r="E62" s="83">
        <f t="shared" si="10"/>
        <v>47</v>
      </c>
      <c r="F62" s="84">
        <f t="shared" si="11"/>
        <v>38029</v>
      </c>
      <c r="G62" s="85">
        <f t="shared" si="1"/>
        <v>0.0725</v>
      </c>
      <c r="H62" s="86">
        <f t="shared" si="2"/>
        <v>90159747.4979</v>
      </c>
      <c r="I62" s="86">
        <f t="shared" si="3"/>
        <v>90159747.4988</v>
      </c>
      <c r="J62" s="86">
        <f t="shared" si="4"/>
        <v>-790375.9849</v>
      </c>
      <c r="K62" s="86">
        <f t="shared" si="5"/>
        <v>-544715.1411</v>
      </c>
      <c r="L62" s="86">
        <f t="shared" si="6"/>
        <v>-245660.8438</v>
      </c>
      <c r="M62" s="115"/>
      <c r="N62" s="37"/>
      <c r="O62" s="21"/>
      <c r="P62" s="22"/>
    </row>
    <row r="63" spans="2:16" ht="12.75">
      <c r="B63" s="13"/>
      <c r="C63" s="14"/>
      <c r="D63" s="35"/>
      <c r="E63" s="83">
        <f t="shared" si="10"/>
        <v>48</v>
      </c>
      <c r="F63" s="84">
        <f t="shared" si="11"/>
        <v>38058</v>
      </c>
      <c r="G63" s="85">
        <f t="shared" si="1"/>
        <v>0.0725</v>
      </c>
      <c r="H63" s="86">
        <f t="shared" si="2"/>
        <v>89914086.6541</v>
      </c>
      <c r="I63" s="86">
        <f t="shared" si="3"/>
        <v>89914086.655</v>
      </c>
      <c r="J63" s="86">
        <f t="shared" si="4"/>
        <v>-790375.9849</v>
      </c>
      <c r="K63" s="86">
        <f t="shared" si="5"/>
        <v>-543230.9402</v>
      </c>
      <c r="L63" s="86">
        <f t="shared" si="6"/>
        <v>-247145.0447</v>
      </c>
      <c r="M63" s="115"/>
      <c r="N63" s="37"/>
      <c r="O63" s="21"/>
      <c r="P63" s="22"/>
    </row>
    <row r="64" spans="2:16" ht="12.75">
      <c r="B64" s="13"/>
      <c r="C64" s="14"/>
      <c r="D64" s="35"/>
      <c r="E64" s="83">
        <f aca="true" t="shared" si="12" ref="E64:E127">1+E63</f>
        <v>49</v>
      </c>
      <c r="F64" s="84">
        <f aca="true" t="shared" si="13" ref="F64:F127">IF(H64&gt;0.01,DATE(YEAR($F$16),MONTH($F$16)+(E64-1)*12/PERYR,DAY($F$16)),"")</f>
        <v>38089</v>
      </c>
      <c r="G64" s="85">
        <f t="shared" si="1"/>
        <v>0.0725</v>
      </c>
      <c r="H64" s="86">
        <f t="shared" si="2"/>
        <v>89666941.6094</v>
      </c>
      <c r="I64" s="86">
        <f t="shared" si="3"/>
        <v>89666941.6103</v>
      </c>
      <c r="J64" s="86">
        <f t="shared" si="4"/>
        <v>-790375.9849</v>
      </c>
      <c r="K64" s="86">
        <f t="shared" si="5"/>
        <v>-541737.7722</v>
      </c>
      <c r="L64" s="86">
        <f t="shared" si="6"/>
        <v>-248638.2127</v>
      </c>
      <c r="M64" s="115"/>
      <c r="N64" s="37"/>
      <c r="O64" s="21"/>
      <c r="P64" s="22"/>
    </row>
    <row r="65" spans="2:16" ht="12.75">
      <c r="B65" s="13"/>
      <c r="C65" s="14"/>
      <c r="D65" s="35"/>
      <c r="E65" s="83">
        <f t="shared" si="12"/>
        <v>50</v>
      </c>
      <c r="F65" s="84">
        <f t="shared" si="13"/>
        <v>38119</v>
      </c>
      <c r="G65" s="85">
        <f t="shared" si="1"/>
        <v>0.0725</v>
      </c>
      <c r="H65" s="86">
        <f t="shared" si="2"/>
        <v>89418303.39670001</v>
      </c>
      <c r="I65" s="86">
        <f t="shared" si="3"/>
        <v>89418303.3976</v>
      </c>
      <c r="J65" s="86">
        <f t="shared" si="4"/>
        <v>-790375.9849</v>
      </c>
      <c r="K65" s="86">
        <f t="shared" si="5"/>
        <v>-540235.583</v>
      </c>
      <c r="L65" s="86">
        <f t="shared" si="6"/>
        <v>-250140.4019</v>
      </c>
      <c r="M65" s="115"/>
      <c r="N65" s="37"/>
      <c r="O65" s="21"/>
      <c r="P65" s="22"/>
    </row>
    <row r="66" spans="2:16" ht="12.75">
      <c r="B66" s="13"/>
      <c r="C66" s="14"/>
      <c r="D66" s="35"/>
      <c r="E66" s="83">
        <f t="shared" si="12"/>
        <v>51</v>
      </c>
      <c r="F66" s="84">
        <f t="shared" si="13"/>
        <v>38150</v>
      </c>
      <c r="G66" s="85">
        <f t="shared" si="1"/>
        <v>0.0725</v>
      </c>
      <c r="H66" s="86">
        <f t="shared" si="2"/>
        <v>89168162.99480002</v>
      </c>
      <c r="I66" s="86">
        <f t="shared" si="3"/>
        <v>89168162.9957</v>
      </c>
      <c r="J66" s="86">
        <f t="shared" si="4"/>
        <v>-790375.9849</v>
      </c>
      <c r="K66" s="86">
        <f t="shared" si="5"/>
        <v>-538724.3181</v>
      </c>
      <c r="L66" s="86">
        <f t="shared" si="6"/>
        <v>-251651.6668</v>
      </c>
      <c r="M66" s="115"/>
      <c r="N66" s="37"/>
      <c r="O66" s="21"/>
      <c r="P66" s="22"/>
    </row>
    <row r="67" spans="2:16" ht="12.75">
      <c r="B67" s="13"/>
      <c r="C67" s="14"/>
      <c r="D67" s="35"/>
      <c r="E67" s="83">
        <f t="shared" si="12"/>
        <v>52</v>
      </c>
      <c r="F67" s="84">
        <f t="shared" si="13"/>
        <v>38180</v>
      </c>
      <c r="G67" s="85">
        <f t="shared" si="1"/>
        <v>0.0725</v>
      </c>
      <c r="H67" s="86">
        <f t="shared" si="2"/>
        <v>88916511.32800001</v>
      </c>
      <c r="I67" s="86">
        <f t="shared" si="3"/>
        <v>88916511.3289</v>
      </c>
      <c r="J67" s="86">
        <f t="shared" si="4"/>
        <v>-790375.9849</v>
      </c>
      <c r="K67" s="86">
        <f t="shared" si="5"/>
        <v>-537203.9226</v>
      </c>
      <c r="L67" s="86">
        <f t="shared" si="6"/>
        <v>-253172.0623</v>
      </c>
      <c r="M67" s="115"/>
      <c r="N67" s="37"/>
      <c r="O67" s="21"/>
      <c r="P67" s="22"/>
    </row>
    <row r="68" spans="2:16" ht="12.75">
      <c r="B68" s="13"/>
      <c r="C68" s="14"/>
      <c r="D68" s="35"/>
      <c r="E68" s="83">
        <f t="shared" si="12"/>
        <v>53</v>
      </c>
      <c r="F68" s="84">
        <f t="shared" si="13"/>
        <v>38211</v>
      </c>
      <c r="G68" s="85">
        <f t="shared" si="1"/>
        <v>0.0725</v>
      </c>
      <c r="H68" s="86">
        <f t="shared" si="2"/>
        <v>88663339.26570001</v>
      </c>
      <c r="I68" s="86">
        <f t="shared" si="3"/>
        <v>88663339.2666</v>
      </c>
      <c r="J68" s="86">
        <f t="shared" si="4"/>
        <v>-790375.9849</v>
      </c>
      <c r="K68" s="86">
        <f t="shared" si="5"/>
        <v>-535674.3414</v>
      </c>
      <c r="L68" s="86">
        <f t="shared" si="6"/>
        <v>-254701.6435</v>
      </c>
      <c r="M68" s="115"/>
      <c r="N68" s="37"/>
      <c r="O68" s="21"/>
      <c r="P68" s="22"/>
    </row>
    <row r="69" spans="2:16" ht="12.75">
      <c r="B69" s="13"/>
      <c r="C69" s="14"/>
      <c r="D69" s="35"/>
      <c r="E69" s="83">
        <f t="shared" si="12"/>
        <v>54</v>
      </c>
      <c r="F69" s="84">
        <f t="shared" si="13"/>
        <v>38242</v>
      </c>
      <c r="G69" s="85">
        <f t="shared" si="1"/>
        <v>0.0725</v>
      </c>
      <c r="H69" s="86">
        <f t="shared" si="2"/>
        <v>88408637.62220001</v>
      </c>
      <c r="I69" s="86">
        <f t="shared" si="3"/>
        <v>88408637.6231</v>
      </c>
      <c r="J69" s="86">
        <f t="shared" si="4"/>
        <v>-790375.9849</v>
      </c>
      <c r="K69" s="86">
        <f t="shared" si="5"/>
        <v>-534135.519</v>
      </c>
      <c r="L69" s="86">
        <f t="shared" si="6"/>
        <v>-256240.4659</v>
      </c>
      <c r="M69" s="115"/>
      <c r="N69" s="37"/>
      <c r="O69" s="21"/>
      <c r="P69" s="22"/>
    </row>
    <row r="70" spans="2:16" ht="12.75">
      <c r="B70" s="13"/>
      <c r="C70" s="14"/>
      <c r="D70" s="35"/>
      <c r="E70" s="83">
        <f t="shared" si="12"/>
        <v>55</v>
      </c>
      <c r="F70" s="84">
        <f t="shared" si="13"/>
        <v>38272</v>
      </c>
      <c r="G70" s="85">
        <f t="shared" si="1"/>
        <v>0.0725</v>
      </c>
      <c r="H70" s="86">
        <f t="shared" si="2"/>
        <v>88152397.1562</v>
      </c>
      <c r="I70" s="86">
        <f t="shared" si="3"/>
        <v>88152397.1572</v>
      </c>
      <c r="J70" s="86">
        <f t="shared" si="4"/>
        <v>-790375.9849</v>
      </c>
      <c r="K70" s="86">
        <f t="shared" si="5"/>
        <v>-532587.3995</v>
      </c>
      <c r="L70" s="86">
        <f t="shared" si="6"/>
        <v>-257788.5854</v>
      </c>
      <c r="M70" s="115"/>
      <c r="N70" s="37"/>
      <c r="O70" s="21"/>
      <c r="P70" s="22"/>
    </row>
    <row r="71" spans="2:16" ht="12.75">
      <c r="B71" s="13"/>
      <c r="C71" s="14"/>
      <c r="D71" s="35"/>
      <c r="E71" s="83">
        <f t="shared" si="12"/>
        <v>56</v>
      </c>
      <c r="F71" s="84">
        <f t="shared" si="13"/>
        <v>38303</v>
      </c>
      <c r="G71" s="85">
        <f t="shared" si="1"/>
        <v>0.0725</v>
      </c>
      <c r="H71" s="86">
        <f t="shared" si="2"/>
        <v>87894608.5708</v>
      </c>
      <c r="I71" s="86">
        <f t="shared" si="3"/>
        <v>87894608.5718</v>
      </c>
      <c r="J71" s="86">
        <f t="shared" si="4"/>
        <v>-790375.9849</v>
      </c>
      <c r="K71" s="86">
        <f t="shared" si="5"/>
        <v>-531029.9268</v>
      </c>
      <c r="L71" s="86">
        <f t="shared" si="6"/>
        <v>-259346.0581</v>
      </c>
      <c r="M71" s="115"/>
      <c r="N71" s="37"/>
      <c r="O71" s="21"/>
      <c r="P71" s="22"/>
    </row>
    <row r="72" spans="2:16" ht="12.75">
      <c r="B72" s="13"/>
      <c r="C72" s="14"/>
      <c r="D72" s="35"/>
      <c r="E72" s="83">
        <f t="shared" si="12"/>
        <v>57</v>
      </c>
      <c r="F72" s="84">
        <f t="shared" si="13"/>
        <v>38333</v>
      </c>
      <c r="G72" s="85">
        <f t="shared" si="1"/>
        <v>0.0725</v>
      </c>
      <c r="H72" s="86">
        <f t="shared" si="2"/>
        <v>87635262.5127</v>
      </c>
      <c r="I72" s="86">
        <f t="shared" si="3"/>
        <v>87635262.5137</v>
      </c>
      <c r="J72" s="86">
        <f t="shared" si="4"/>
        <v>-790375.9849</v>
      </c>
      <c r="K72" s="86">
        <f t="shared" si="5"/>
        <v>-529463.0444</v>
      </c>
      <c r="L72" s="86">
        <f t="shared" si="6"/>
        <v>-260912.9405</v>
      </c>
      <c r="M72" s="115"/>
      <c r="N72" s="37"/>
      <c r="O72" s="21"/>
      <c r="P72" s="22"/>
    </row>
    <row r="73" spans="2:16" ht="12.75">
      <c r="B73" s="13"/>
      <c r="C73" s="14"/>
      <c r="D73" s="35"/>
      <c r="E73" s="83">
        <f t="shared" si="12"/>
        <v>58</v>
      </c>
      <c r="F73" s="84">
        <f t="shared" si="13"/>
        <v>38364</v>
      </c>
      <c r="G73" s="85">
        <f t="shared" si="1"/>
        <v>0.0725</v>
      </c>
      <c r="H73" s="86">
        <f t="shared" si="2"/>
        <v>87374349.57210001</v>
      </c>
      <c r="I73" s="86">
        <f t="shared" si="3"/>
        <v>87374349.5732</v>
      </c>
      <c r="J73" s="86">
        <f t="shared" si="4"/>
        <v>-790375.9849</v>
      </c>
      <c r="K73" s="86">
        <f t="shared" si="5"/>
        <v>-527886.6953</v>
      </c>
      <c r="L73" s="86">
        <f t="shared" si="6"/>
        <v>-262489.2896</v>
      </c>
      <c r="M73" s="115"/>
      <c r="N73" s="37"/>
      <c r="O73" s="21"/>
      <c r="P73" s="22"/>
    </row>
    <row r="74" spans="2:16" ht="12.75">
      <c r="B74" s="13"/>
      <c r="C74" s="14"/>
      <c r="D74" s="35"/>
      <c r="E74" s="83">
        <f t="shared" si="12"/>
        <v>59</v>
      </c>
      <c r="F74" s="84">
        <f t="shared" si="13"/>
        <v>38395</v>
      </c>
      <c r="G74" s="85">
        <f t="shared" si="1"/>
        <v>0.0725</v>
      </c>
      <c r="H74" s="86">
        <f t="shared" si="2"/>
        <v>87111860.28250001</v>
      </c>
      <c r="I74" s="86">
        <f t="shared" si="3"/>
        <v>87111860.2836</v>
      </c>
      <c r="J74" s="86">
        <f t="shared" si="4"/>
        <v>-790375.9849</v>
      </c>
      <c r="K74" s="86">
        <f t="shared" si="5"/>
        <v>-526300.8225</v>
      </c>
      <c r="L74" s="86">
        <f t="shared" si="6"/>
        <v>-264075.1624</v>
      </c>
      <c r="M74" s="115"/>
      <c r="N74" s="37"/>
      <c r="O74" s="21"/>
      <c r="P74" s="22"/>
    </row>
    <row r="75" spans="2:16" ht="12.75">
      <c r="B75" s="13"/>
      <c r="C75" s="14"/>
      <c r="D75" s="35"/>
      <c r="E75" s="83">
        <f t="shared" si="12"/>
        <v>60</v>
      </c>
      <c r="F75" s="84">
        <f t="shared" si="13"/>
        <v>38423</v>
      </c>
      <c r="G75" s="85">
        <f t="shared" si="1"/>
        <v>0.0725</v>
      </c>
      <c r="H75" s="86">
        <f t="shared" si="2"/>
        <v>86847785.1201</v>
      </c>
      <c r="I75" s="86">
        <f t="shared" si="3"/>
        <v>86847785.1212</v>
      </c>
      <c r="J75" s="86">
        <f t="shared" si="4"/>
        <v>-790375.9849</v>
      </c>
      <c r="K75" s="86">
        <f t="shared" si="5"/>
        <v>-524705.3684</v>
      </c>
      <c r="L75" s="86">
        <f t="shared" si="6"/>
        <v>-265670.6165</v>
      </c>
      <c r="M75" s="115"/>
      <c r="N75" s="37"/>
      <c r="O75" s="21"/>
      <c r="P75" s="22"/>
    </row>
    <row r="76" spans="2:16" ht="12.75">
      <c r="B76" s="13"/>
      <c r="C76" s="14"/>
      <c r="D76" s="35"/>
      <c r="E76" s="83">
        <f t="shared" si="12"/>
        <v>61</v>
      </c>
      <c r="F76" s="84">
        <f t="shared" si="13"/>
        <v>38454</v>
      </c>
      <c r="G76" s="85">
        <f t="shared" si="1"/>
        <v>0.0725</v>
      </c>
      <c r="H76" s="86">
        <f t="shared" si="2"/>
        <v>86582114.5036</v>
      </c>
      <c r="I76" s="86">
        <f t="shared" si="3"/>
        <v>86582114.5047</v>
      </c>
      <c r="J76" s="86">
        <f t="shared" si="4"/>
        <v>-790375.9849</v>
      </c>
      <c r="K76" s="86">
        <f t="shared" si="5"/>
        <v>-523100.2751</v>
      </c>
      <c r="L76" s="86">
        <f t="shared" si="6"/>
        <v>-267275.7098</v>
      </c>
      <c r="M76" s="115"/>
      <c r="N76" s="37"/>
      <c r="O76" s="21"/>
      <c r="P76" s="22"/>
    </row>
    <row r="77" spans="2:16" ht="12.75">
      <c r="B77" s="13"/>
      <c r="C77" s="14"/>
      <c r="D77" s="35"/>
      <c r="E77" s="83">
        <f t="shared" si="12"/>
        <v>62</v>
      </c>
      <c r="F77" s="84">
        <f t="shared" si="13"/>
        <v>38484</v>
      </c>
      <c r="G77" s="85">
        <f t="shared" si="1"/>
        <v>0.0725</v>
      </c>
      <c r="H77" s="86">
        <f t="shared" si="2"/>
        <v>86314838.7938</v>
      </c>
      <c r="I77" s="86">
        <f t="shared" si="3"/>
        <v>86314838.7949</v>
      </c>
      <c r="J77" s="86">
        <f t="shared" si="4"/>
        <v>-790375.9849</v>
      </c>
      <c r="K77" s="86">
        <f t="shared" si="5"/>
        <v>-521485.4844</v>
      </c>
      <c r="L77" s="86">
        <f t="shared" si="6"/>
        <v>-268890.5005</v>
      </c>
      <c r="M77" s="115"/>
      <c r="N77" s="37"/>
      <c r="O77" s="21"/>
      <c r="P77" s="22"/>
    </row>
    <row r="78" spans="2:16" ht="12.75">
      <c r="B78" s="13"/>
      <c r="C78" s="14"/>
      <c r="D78" s="35"/>
      <c r="E78" s="83">
        <f t="shared" si="12"/>
        <v>63</v>
      </c>
      <c r="F78" s="84">
        <f t="shared" si="13"/>
        <v>38515</v>
      </c>
      <c r="G78" s="85">
        <f t="shared" si="1"/>
        <v>0.0725</v>
      </c>
      <c r="H78" s="86">
        <f t="shared" si="2"/>
        <v>86045948.2933</v>
      </c>
      <c r="I78" s="86">
        <f t="shared" si="3"/>
        <v>86045948.2944</v>
      </c>
      <c r="J78" s="86">
        <f t="shared" si="4"/>
        <v>-790375.9849</v>
      </c>
      <c r="K78" s="86">
        <f t="shared" si="5"/>
        <v>-519860.9376</v>
      </c>
      <c r="L78" s="86">
        <f t="shared" si="6"/>
        <v>-270515.0473</v>
      </c>
      <c r="M78" s="115"/>
      <c r="N78" s="37"/>
      <c r="O78" s="21"/>
      <c r="P78" s="22"/>
    </row>
    <row r="79" spans="2:16" ht="12.75">
      <c r="B79" s="13"/>
      <c r="C79" s="14"/>
      <c r="D79" s="35"/>
      <c r="E79" s="83">
        <f t="shared" si="12"/>
        <v>64</v>
      </c>
      <c r="F79" s="84">
        <f t="shared" si="13"/>
        <v>38545</v>
      </c>
      <c r="G79" s="85">
        <f t="shared" si="1"/>
        <v>0.0725</v>
      </c>
      <c r="H79" s="86">
        <f t="shared" si="2"/>
        <v>85775433.246</v>
      </c>
      <c r="I79" s="86">
        <f t="shared" si="3"/>
        <v>85775433.2471</v>
      </c>
      <c r="J79" s="86">
        <f t="shared" si="4"/>
        <v>-790375.9849</v>
      </c>
      <c r="K79" s="86">
        <f t="shared" si="5"/>
        <v>-518226.5759</v>
      </c>
      <c r="L79" s="86">
        <f t="shared" si="6"/>
        <v>-272149.409</v>
      </c>
      <c r="M79" s="115"/>
      <c r="N79" s="37"/>
      <c r="O79" s="21"/>
      <c r="P79" s="22"/>
    </row>
    <row r="80" spans="2:16" ht="12.75">
      <c r="B80" s="13"/>
      <c r="C80" s="14"/>
      <c r="D80" s="35"/>
      <c r="E80" s="83">
        <f t="shared" si="12"/>
        <v>65</v>
      </c>
      <c r="F80" s="84">
        <f t="shared" si="13"/>
        <v>38576</v>
      </c>
      <c r="G80" s="85">
        <f t="shared" si="1"/>
        <v>0.0725</v>
      </c>
      <c r="H80" s="86">
        <f t="shared" si="2"/>
        <v>85503283.83690001</v>
      </c>
      <c r="I80" s="86">
        <f t="shared" si="3"/>
        <v>85503283.8381</v>
      </c>
      <c r="J80" s="86">
        <f t="shared" si="4"/>
        <v>-790375.9849</v>
      </c>
      <c r="K80" s="86">
        <f t="shared" si="5"/>
        <v>-516582.3399</v>
      </c>
      <c r="L80" s="86">
        <f t="shared" si="6"/>
        <v>-273793.645</v>
      </c>
      <c r="M80" s="115"/>
      <c r="N80" s="37"/>
      <c r="O80" s="21"/>
      <c r="P80" s="22"/>
    </row>
    <row r="81" spans="2:16" ht="12.75">
      <c r="B81" s="13"/>
      <c r="C81" s="14"/>
      <c r="D81" s="35"/>
      <c r="E81" s="83">
        <f t="shared" si="12"/>
        <v>66</v>
      </c>
      <c r="F81" s="84">
        <f t="shared" si="13"/>
        <v>38607</v>
      </c>
      <c r="G81" s="85">
        <f t="shared" si="1"/>
        <v>0.0725</v>
      </c>
      <c r="H81" s="86">
        <f t="shared" si="2"/>
        <v>85229490.19180001</v>
      </c>
      <c r="I81" s="86">
        <f t="shared" si="3"/>
        <v>85229490.1931</v>
      </c>
      <c r="J81" s="86">
        <f t="shared" si="4"/>
        <v>-790375.9849</v>
      </c>
      <c r="K81" s="86">
        <f t="shared" si="5"/>
        <v>-514928.1699</v>
      </c>
      <c r="L81" s="86">
        <f t="shared" si="6"/>
        <v>-275447.815</v>
      </c>
      <c r="M81" s="115"/>
      <c r="N81" s="37"/>
      <c r="O81" s="21"/>
      <c r="P81" s="22"/>
    </row>
    <row r="82" spans="2:16" ht="12.75">
      <c r="B82" s="13"/>
      <c r="C82" s="14"/>
      <c r="D82" s="35"/>
      <c r="E82" s="83">
        <f t="shared" si="12"/>
        <v>67</v>
      </c>
      <c r="F82" s="84">
        <f t="shared" si="13"/>
        <v>38637</v>
      </c>
      <c r="G82" s="85">
        <f aca="true" t="shared" si="14" ref="G82:G145">IF(E82&lt;=data6*$C$12,G81,"")</f>
        <v>0.0725</v>
      </c>
      <c r="H82" s="86">
        <f aca="true" t="shared" si="15" ref="H82:H145">IF(OR($C$12&lt;0.05,I82&lt;0.05,PERYR&lt;0.05),0,H81+ROUND(PPMT(G81/PERYR,1,$C$11-E81+1,H81),4))</f>
        <v>84954042.37680002</v>
      </c>
      <c r="I82" s="86">
        <f aca="true" t="shared" si="16" ref="I82:I145">IF(H81&gt;0.05,ROUND(I81+L81+M81,4),0)</f>
        <v>84954042.3781</v>
      </c>
      <c r="J82" s="86">
        <f aca="true" t="shared" si="17" ref="J82:J145">IF(OR($C$12&lt;0.05,I82&lt;0.05,PERYR&lt;0.05,H82&lt;0.05),0,(ROUND(IF(J81+I82&lt;0,-I82+K82,IF($C$10=0,PMT(G82/PERYR,$C$11-E81,H82),-$C$13)),4)))</f>
        <v>-790375.9849</v>
      </c>
      <c r="K82" s="86">
        <f aca="true" t="shared" si="18" ref="K82:K145">IF(OR($C$12&lt;0.05,I82&lt;0.05,PERYR&lt;0.05,H82&lt;0.05),0,(ROUND(IPMT(G82/PERYR,1,$C$11-E81,I82),4)))</f>
        <v>-513264.006</v>
      </c>
      <c r="L82" s="86">
        <f aca="true" t="shared" si="19" ref="L82:L145">-ROUND(MIN(I82,K82-J82),4)</f>
        <v>-277111.9789</v>
      </c>
      <c r="M82" s="115"/>
      <c r="N82" s="37"/>
      <c r="O82" s="21"/>
      <c r="P82" s="22"/>
    </row>
    <row r="83" spans="2:16" ht="12.75">
      <c r="B83" s="13"/>
      <c r="C83" s="14"/>
      <c r="D83" s="35"/>
      <c r="E83" s="83">
        <f t="shared" si="12"/>
        <v>68</v>
      </c>
      <c r="F83" s="84">
        <f t="shared" si="13"/>
        <v>38668</v>
      </c>
      <c r="G83" s="85">
        <f t="shared" si="14"/>
        <v>0.0725</v>
      </c>
      <c r="H83" s="86">
        <f t="shared" si="15"/>
        <v>84676930.39790002</v>
      </c>
      <c r="I83" s="86">
        <f t="shared" si="16"/>
        <v>84676930.3992</v>
      </c>
      <c r="J83" s="86">
        <f t="shared" si="17"/>
        <v>-790375.9849</v>
      </c>
      <c r="K83" s="86">
        <f t="shared" si="18"/>
        <v>-511589.7878</v>
      </c>
      <c r="L83" s="86">
        <f t="shared" si="19"/>
        <v>-278786.1971</v>
      </c>
      <c r="M83" s="115"/>
      <c r="N83" s="37"/>
      <c r="O83" s="21"/>
      <c r="P83" s="22"/>
    </row>
    <row r="84" spans="2:16" ht="12.75">
      <c r="B84" s="13"/>
      <c r="C84" s="14"/>
      <c r="D84" s="35"/>
      <c r="E84" s="83">
        <f t="shared" si="12"/>
        <v>69</v>
      </c>
      <c r="F84" s="84">
        <f t="shared" si="13"/>
        <v>38698</v>
      </c>
      <c r="G84" s="85">
        <f t="shared" si="14"/>
        <v>0.0725</v>
      </c>
      <c r="H84" s="86">
        <f t="shared" si="15"/>
        <v>84398144.20080002</v>
      </c>
      <c r="I84" s="86">
        <f t="shared" si="16"/>
        <v>84398144.2021</v>
      </c>
      <c r="J84" s="86">
        <f t="shared" si="17"/>
        <v>-790375.9849</v>
      </c>
      <c r="K84" s="86">
        <f t="shared" si="18"/>
        <v>-509905.4546</v>
      </c>
      <c r="L84" s="86">
        <f t="shared" si="19"/>
        <v>-280470.5303</v>
      </c>
      <c r="M84" s="115"/>
      <c r="N84" s="37"/>
      <c r="O84" s="21"/>
      <c r="P84" s="22"/>
    </row>
    <row r="85" spans="2:16" ht="12.75">
      <c r="B85" s="13"/>
      <c r="C85" s="14"/>
      <c r="D85" s="35"/>
      <c r="E85" s="83">
        <f t="shared" si="12"/>
        <v>70</v>
      </c>
      <c r="F85" s="84">
        <f t="shared" si="13"/>
        <v>38729</v>
      </c>
      <c r="G85" s="85">
        <f t="shared" si="14"/>
        <v>0.0725</v>
      </c>
      <c r="H85" s="86">
        <f t="shared" si="15"/>
        <v>84117673.67040002</v>
      </c>
      <c r="I85" s="86">
        <f t="shared" si="16"/>
        <v>84117673.6718</v>
      </c>
      <c r="J85" s="86">
        <f t="shared" si="17"/>
        <v>-790375.9849</v>
      </c>
      <c r="K85" s="86">
        <f t="shared" si="18"/>
        <v>-508210.9451</v>
      </c>
      <c r="L85" s="86">
        <f t="shared" si="19"/>
        <v>-282165.0398</v>
      </c>
      <c r="M85" s="115"/>
      <c r="N85" s="37"/>
      <c r="O85" s="21"/>
      <c r="P85" s="22"/>
    </row>
    <row r="86" spans="2:16" ht="12.75">
      <c r="B86" s="13"/>
      <c r="C86" s="14"/>
      <c r="D86" s="35"/>
      <c r="E86" s="83">
        <f t="shared" si="12"/>
        <v>71</v>
      </c>
      <c r="F86" s="84">
        <f t="shared" si="13"/>
        <v>38760</v>
      </c>
      <c r="G86" s="85">
        <f t="shared" si="14"/>
        <v>0.0725</v>
      </c>
      <c r="H86" s="86">
        <f t="shared" si="15"/>
        <v>83835508.63060002</v>
      </c>
      <c r="I86" s="86">
        <f t="shared" si="16"/>
        <v>83835508.632</v>
      </c>
      <c r="J86" s="86">
        <f t="shared" si="17"/>
        <v>-790375.9849</v>
      </c>
      <c r="K86" s="86">
        <f t="shared" si="18"/>
        <v>-506506.198</v>
      </c>
      <c r="L86" s="86">
        <f t="shared" si="19"/>
        <v>-283869.7869</v>
      </c>
      <c r="M86" s="115"/>
      <c r="N86" s="37"/>
      <c r="O86" s="21"/>
      <c r="P86" s="22"/>
    </row>
    <row r="87" spans="2:16" ht="12.75">
      <c r="B87" s="13"/>
      <c r="C87" s="14"/>
      <c r="D87" s="35"/>
      <c r="E87" s="83">
        <f t="shared" si="12"/>
        <v>72</v>
      </c>
      <c r="F87" s="84">
        <f t="shared" si="13"/>
        <v>38788</v>
      </c>
      <c r="G87" s="85">
        <f t="shared" si="14"/>
        <v>0.0725</v>
      </c>
      <c r="H87" s="86">
        <f t="shared" si="15"/>
        <v>83551638.84370002</v>
      </c>
      <c r="I87" s="86">
        <f t="shared" si="16"/>
        <v>83551638.8451</v>
      </c>
      <c r="J87" s="86">
        <f t="shared" si="17"/>
        <v>-790375.9849</v>
      </c>
      <c r="K87" s="86">
        <f t="shared" si="18"/>
        <v>-504791.1514</v>
      </c>
      <c r="L87" s="86">
        <f t="shared" si="19"/>
        <v>-285584.8335</v>
      </c>
      <c r="M87" s="115"/>
      <c r="N87" s="37"/>
      <c r="O87" s="21"/>
      <c r="P87" s="22"/>
    </row>
    <row r="88" spans="2:16" ht="12.75">
      <c r="B88" s="13"/>
      <c r="C88" s="14"/>
      <c r="D88" s="35"/>
      <c r="E88" s="83">
        <f t="shared" si="12"/>
        <v>73</v>
      </c>
      <c r="F88" s="84">
        <f t="shared" si="13"/>
        <v>38819</v>
      </c>
      <c r="G88" s="85">
        <f t="shared" si="14"/>
        <v>0.0725</v>
      </c>
      <c r="H88" s="86">
        <f t="shared" si="15"/>
        <v>83266054.01010002</v>
      </c>
      <c r="I88" s="86">
        <f t="shared" si="16"/>
        <v>83266054.0116</v>
      </c>
      <c r="J88" s="86">
        <f t="shared" si="17"/>
        <v>-790375.9849</v>
      </c>
      <c r="K88" s="86">
        <f t="shared" si="18"/>
        <v>-503065.743</v>
      </c>
      <c r="L88" s="86">
        <f t="shared" si="19"/>
        <v>-287310.2419</v>
      </c>
      <c r="M88" s="115"/>
      <c r="N88" s="37"/>
      <c r="O88" s="21"/>
      <c r="P88" s="22"/>
    </row>
    <row r="89" spans="2:16" ht="12.75">
      <c r="B89" s="13"/>
      <c r="C89" s="14"/>
      <c r="D89" s="35"/>
      <c r="E89" s="83">
        <f t="shared" si="12"/>
        <v>74</v>
      </c>
      <c r="F89" s="84">
        <f t="shared" si="13"/>
        <v>38849</v>
      </c>
      <c r="G89" s="85">
        <f t="shared" si="14"/>
        <v>0.0725</v>
      </c>
      <c r="H89" s="86">
        <f t="shared" si="15"/>
        <v>82978743.76820002</v>
      </c>
      <c r="I89" s="86">
        <f t="shared" si="16"/>
        <v>82978743.7697</v>
      </c>
      <c r="J89" s="86">
        <f t="shared" si="17"/>
        <v>-790375.9849</v>
      </c>
      <c r="K89" s="86">
        <f t="shared" si="18"/>
        <v>-501329.9103</v>
      </c>
      <c r="L89" s="86">
        <f t="shared" si="19"/>
        <v>-289046.0746</v>
      </c>
      <c r="M89" s="115"/>
      <c r="N89" s="37"/>
      <c r="O89" s="21"/>
      <c r="P89" s="22"/>
    </row>
    <row r="90" spans="2:16" ht="12.75">
      <c r="B90" s="13"/>
      <c r="C90" s="14"/>
      <c r="D90" s="35"/>
      <c r="E90" s="83">
        <f t="shared" si="12"/>
        <v>75</v>
      </c>
      <c r="F90" s="84">
        <f t="shared" si="13"/>
        <v>38880</v>
      </c>
      <c r="G90" s="85">
        <f t="shared" si="14"/>
        <v>0.0725</v>
      </c>
      <c r="H90" s="86">
        <f t="shared" si="15"/>
        <v>82689697.69350003</v>
      </c>
      <c r="I90" s="86">
        <f t="shared" si="16"/>
        <v>82689697.6951</v>
      </c>
      <c r="J90" s="86">
        <f t="shared" si="17"/>
        <v>-790375.9849</v>
      </c>
      <c r="K90" s="86">
        <f t="shared" si="18"/>
        <v>-499583.5902</v>
      </c>
      <c r="L90" s="86">
        <f t="shared" si="19"/>
        <v>-290792.3947</v>
      </c>
      <c r="M90" s="115"/>
      <c r="N90" s="37"/>
      <c r="O90" s="21"/>
      <c r="P90" s="22"/>
    </row>
    <row r="91" spans="2:16" ht="12.75">
      <c r="B91" s="13"/>
      <c r="C91" s="14"/>
      <c r="D91" s="35"/>
      <c r="E91" s="83">
        <f t="shared" si="12"/>
        <v>76</v>
      </c>
      <c r="F91" s="84">
        <f t="shared" si="13"/>
        <v>38910</v>
      </c>
      <c r="G91" s="85">
        <f t="shared" si="14"/>
        <v>0.0725</v>
      </c>
      <c r="H91" s="86">
        <f t="shared" si="15"/>
        <v>82398905.29880002</v>
      </c>
      <c r="I91" s="86">
        <f t="shared" si="16"/>
        <v>82398905.3004</v>
      </c>
      <c r="J91" s="86">
        <f t="shared" si="17"/>
        <v>-790375.9849</v>
      </c>
      <c r="K91" s="86">
        <f t="shared" si="18"/>
        <v>-497826.7195</v>
      </c>
      <c r="L91" s="86">
        <f t="shared" si="19"/>
        <v>-292549.2654</v>
      </c>
      <c r="M91" s="115"/>
      <c r="N91" s="37"/>
      <c r="O91" s="21"/>
      <c r="P91" s="22"/>
    </row>
    <row r="92" spans="2:16" ht="12.75">
      <c r="B92" s="13"/>
      <c r="C92" s="14"/>
      <c r="D92" s="35"/>
      <c r="E92" s="83">
        <f t="shared" si="12"/>
        <v>77</v>
      </c>
      <c r="F92" s="84">
        <f t="shared" si="13"/>
        <v>38941</v>
      </c>
      <c r="G92" s="85">
        <f t="shared" si="14"/>
        <v>0.0725</v>
      </c>
      <c r="H92" s="86">
        <f t="shared" si="15"/>
        <v>82106356.03340001</v>
      </c>
      <c r="I92" s="86">
        <f t="shared" si="16"/>
        <v>82106356.035</v>
      </c>
      <c r="J92" s="86">
        <f t="shared" si="17"/>
        <v>-790375.9849</v>
      </c>
      <c r="K92" s="86">
        <f t="shared" si="18"/>
        <v>-496059.2344</v>
      </c>
      <c r="L92" s="86">
        <f t="shared" si="19"/>
        <v>-294316.7505</v>
      </c>
      <c r="M92" s="115"/>
      <c r="N92" s="37"/>
      <c r="O92" s="21"/>
      <c r="P92" s="22"/>
    </row>
    <row r="93" spans="2:16" ht="12.75">
      <c r="B93" s="13"/>
      <c r="C93" s="14"/>
      <c r="D93" s="35"/>
      <c r="E93" s="83">
        <f t="shared" si="12"/>
        <v>78</v>
      </c>
      <c r="F93" s="84">
        <f t="shared" si="13"/>
        <v>38972</v>
      </c>
      <c r="G93" s="85">
        <f t="shared" si="14"/>
        <v>0.0725</v>
      </c>
      <c r="H93" s="86">
        <f t="shared" si="15"/>
        <v>81812039.28290002</v>
      </c>
      <c r="I93" s="86">
        <f t="shared" si="16"/>
        <v>81812039.2845</v>
      </c>
      <c r="J93" s="86">
        <f t="shared" si="17"/>
        <v>-790375.9849</v>
      </c>
      <c r="K93" s="86">
        <f t="shared" si="18"/>
        <v>-494281.0707</v>
      </c>
      <c r="L93" s="86">
        <f t="shared" si="19"/>
        <v>-296094.9142</v>
      </c>
      <c r="M93" s="115"/>
      <c r="N93" s="37"/>
      <c r="O93" s="21"/>
      <c r="P93" s="22"/>
    </row>
    <row r="94" spans="2:16" ht="12.75">
      <c r="B94" s="13"/>
      <c r="C94" s="14"/>
      <c r="D94" s="35"/>
      <c r="E94" s="83">
        <f t="shared" si="12"/>
        <v>79</v>
      </c>
      <c r="F94" s="84">
        <f t="shared" si="13"/>
        <v>39002</v>
      </c>
      <c r="G94" s="85">
        <f t="shared" si="14"/>
        <v>0.0725</v>
      </c>
      <c r="H94" s="86">
        <f t="shared" si="15"/>
        <v>81515944.36860003</v>
      </c>
      <c r="I94" s="86">
        <f t="shared" si="16"/>
        <v>81515944.3703</v>
      </c>
      <c r="J94" s="86">
        <f t="shared" si="17"/>
        <v>-790375.9849</v>
      </c>
      <c r="K94" s="86">
        <f t="shared" si="18"/>
        <v>-492492.1639</v>
      </c>
      <c r="L94" s="86">
        <f t="shared" si="19"/>
        <v>-297883.821</v>
      </c>
      <c r="M94" s="115"/>
      <c r="N94" s="37"/>
      <c r="O94" s="21"/>
      <c r="P94" s="22"/>
    </row>
    <row r="95" spans="2:16" ht="12.75">
      <c r="B95" s="13"/>
      <c r="C95" s="14"/>
      <c r="D95" s="35"/>
      <c r="E95" s="83">
        <f t="shared" si="12"/>
        <v>80</v>
      </c>
      <c r="F95" s="84">
        <f t="shared" si="13"/>
        <v>39033</v>
      </c>
      <c r="G95" s="85">
        <f t="shared" si="14"/>
        <v>0.0725</v>
      </c>
      <c r="H95" s="86">
        <f t="shared" si="15"/>
        <v>81218060.54760003</v>
      </c>
      <c r="I95" s="86">
        <f t="shared" si="16"/>
        <v>81218060.5493</v>
      </c>
      <c r="J95" s="86">
        <f t="shared" si="17"/>
        <v>-790375.9849</v>
      </c>
      <c r="K95" s="86">
        <f t="shared" si="18"/>
        <v>-490692.4492</v>
      </c>
      <c r="L95" s="86">
        <f t="shared" si="19"/>
        <v>-299683.5357</v>
      </c>
      <c r="M95" s="115"/>
      <c r="N95" s="37"/>
      <c r="O95" s="21"/>
      <c r="P95" s="22"/>
    </row>
    <row r="96" spans="2:16" ht="12.75">
      <c r="B96" s="13"/>
      <c r="C96" s="14"/>
      <c r="D96" s="35"/>
      <c r="E96" s="83">
        <f t="shared" si="12"/>
        <v>81</v>
      </c>
      <c r="F96" s="84">
        <f t="shared" si="13"/>
        <v>39063</v>
      </c>
      <c r="G96" s="85">
        <f t="shared" si="14"/>
        <v>0.0725</v>
      </c>
      <c r="H96" s="86">
        <f t="shared" si="15"/>
        <v>80918377.01180004</v>
      </c>
      <c r="I96" s="86">
        <f t="shared" si="16"/>
        <v>80918377.0136</v>
      </c>
      <c r="J96" s="86">
        <f t="shared" si="17"/>
        <v>-790375.9849</v>
      </c>
      <c r="K96" s="86">
        <f t="shared" si="18"/>
        <v>-488881.8611</v>
      </c>
      <c r="L96" s="86">
        <f t="shared" si="19"/>
        <v>-301494.1238</v>
      </c>
      <c r="M96" s="115"/>
      <c r="N96" s="37"/>
      <c r="O96" s="21"/>
      <c r="P96" s="22"/>
    </row>
    <row r="97" spans="2:16" ht="12.75">
      <c r="B97" s="13"/>
      <c r="C97" s="14"/>
      <c r="D97" s="35"/>
      <c r="E97" s="83">
        <f t="shared" si="12"/>
        <v>82</v>
      </c>
      <c r="F97" s="84">
        <f t="shared" si="13"/>
        <v>39094</v>
      </c>
      <c r="G97" s="85">
        <f t="shared" si="14"/>
        <v>0.0725</v>
      </c>
      <c r="H97" s="86">
        <f t="shared" si="15"/>
        <v>80616882.88800004</v>
      </c>
      <c r="I97" s="86">
        <f t="shared" si="16"/>
        <v>80616882.8898</v>
      </c>
      <c r="J97" s="86">
        <f t="shared" si="17"/>
        <v>-790375.9849</v>
      </c>
      <c r="K97" s="86">
        <f t="shared" si="18"/>
        <v>-487060.3341</v>
      </c>
      <c r="L97" s="86">
        <f t="shared" si="19"/>
        <v>-303315.6508</v>
      </c>
      <c r="M97" s="115"/>
      <c r="N97" s="37"/>
      <c r="O97" s="21"/>
      <c r="P97" s="22"/>
    </row>
    <row r="98" spans="2:16" ht="12.75">
      <c r="B98" s="13"/>
      <c r="C98" s="14"/>
      <c r="D98" s="35"/>
      <c r="E98" s="83">
        <f t="shared" si="12"/>
        <v>83</v>
      </c>
      <c r="F98" s="84">
        <f t="shared" si="13"/>
        <v>39125</v>
      </c>
      <c r="G98" s="85">
        <f t="shared" si="14"/>
        <v>0.0725</v>
      </c>
      <c r="H98" s="86">
        <f t="shared" si="15"/>
        <v>80313567.23720004</v>
      </c>
      <c r="I98" s="86">
        <f t="shared" si="16"/>
        <v>80313567.239</v>
      </c>
      <c r="J98" s="86">
        <f t="shared" si="17"/>
        <v>-790375.9849</v>
      </c>
      <c r="K98" s="86">
        <f t="shared" si="18"/>
        <v>-485227.8021</v>
      </c>
      <c r="L98" s="86">
        <f t="shared" si="19"/>
        <v>-305148.1828</v>
      </c>
      <c r="M98" s="115"/>
      <c r="N98" s="37"/>
      <c r="O98" s="21"/>
      <c r="P98" s="22"/>
    </row>
    <row r="99" spans="2:16" ht="12.75">
      <c r="B99" s="13"/>
      <c r="C99" s="14"/>
      <c r="D99" s="35"/>
      <c r="E99" s="83">
        <f t="shared" si="12"/>
        <v>84</v>
      </c>
      <c r="F99" s="84">
        <f t="shared" si="13"/>
        <v>39153</v>
      </c>
      <c r="G99" s="85">
        <f t="shared" si="14"/>
        <v>0.0725</v>
      </c>
      <c r="H99" s="86">
        <f t="shared" si="15"/>
        <v>80008419.05430004</v>
      </c>
      <c r="I99" s="86">
        <f t="shared" si="16"/>
        <v>80008419.0562</v>
      </c>
      <c r="J99" s="86">
        <f t="shared" si="17"/>
        <v>-790375.9849</v>
      </c>
      <c r="K99" s="86">
        <f t="shared" si="18"/>
        <v>-483384.1985</v>
      </c>
      <c r="L99" s="86">
        <f t="shared" si="19"/>
        <v>-306991.7864</v>
      </c>
      <c r="M99" s="115"/>
      <c r="N99" s="37"/>
      <c r="O99" s="21"/>
      <c r="P99" s="22"/>
    </row>
    <row r="100" spans="2:16" ht="12.75">
      <c r="B100" s="13"/>
      <c r="C100" s="14"/>
      <c r="D100" s="35"/>
      <c r="E100" s="83">
        <f t="shared" si="12"/>
        <v>85</v>
      </c>
      <c r="F100" s="84">
        <f t="shared" si="13"/>
        <v>39184</v>
      </c>
      <c r="G100" s="85">
        <f t="shared" si="14"/>
        <v>0.0725</v>
      </c>
      <c r="H100" s="86">
        <f t="shared" si="15"/>
        <v>79701427.26780003</v>
      </c>
      <c r="I100" s="86">
        <f t="shared" si="16"/>
        <v>79701427.2698</v>
      </c>
      <c r="J100" s="86">
        <f t="shared" si="17"/>
        <v>-790375.9849</v>
      </c>
      <c r="K100" s="86">
        <f t="shared" si="18"/>
        <v>-481529.4564</v>
      </c>
      <c r="L100" s="86">
        <f t="shared" si="19"/>
        <v>-308846.5285</v>
      </c>
      <c r="M100" s="115"/>
      <c r="N100" s="37"/>
      <c r="O100" s="21"/>
      <c r="P100" s="22"/>
    </row>
    <row r="101" spans="2:16" ht="12.75">
      <c r="B101" s="13"/>
      <c r="C101" s="14"/>
      <c r="D101" s="35"/>
      <c r="E101" s="83">
        <f t="shared" si="12"/>
        <v>86</v>
      </c>
      <c r="F101" s="84">
        <f t="shared" si="13"/>
        <v>39214</v>
      </c>
      <c r="G101" s="85">
        <f t="shared" si="14"/>
        <v>0.0725</v>
      </c>
      <c r="H101" s="86">
        <f t="shared" si="15"/>
        <v>79392580.73930003</v>
      </c>
      <c r="I101" s="86">
        <f t="shared" si="16"/>
        <v>79392580.7413</v>
      </c>
      <c r="J101" s="86">
        <f t="shared" si="17"/>
        <v>-790375.9849</v>
      </c>
      <c r="K101" s="86">
        <f t="shared" si="18"/>
        <v>-479663.5086</v>
      </c>
      <c r="L101" s="86">
        <f t="shared" si="19"/>
        <v>-310712.4763</v>
      </c>
      <c r="M101" s="115"/>
      <c r="N101" s="37"/>
      <c r="O101" s="21"/>
      <c r="P101" s="22"/>
    </row>
    <row r="102" spans="2:16" ht="12.75">
      <c r="B102" s="13"/>
      <c r="C102" s="14"/>
      <c r="D102" s="35"/>
      <c r="E102" s="83">
        <f t="shared" si="12"/>
        <v>87</v>
      </c>
      <c r="F102" s="84">
        <f t="shared" si="13"/>
        <v>39245</v>
      </c>
      <c r="G102" s="85">
        <f t="shared" si="14"/>
        <v>0.0725</v>
      </c>
      <c r="H102" s="86">
        <f t="shared" si="15"/>
        <v>79081868.26300003</v>
      </c>
      <c r="I102" s="86">
        <f t="shared" si="16"/>
        <v>79081868.265</v>
      </c>
      <c r="J102" s="86">
        <f t="shared" si="17"/>
        <v>-790375.9849</v>
      </c>
      <c r="K102" s="86">
        <f t="shared" si="18"/>
        <v>-477786.2874</v>
      </c>
      <c r="L102" s="86">
        <f t="shared" si="19"/>
        <v>-312589.6975</v>
      </c>
      <c r="M102" s="115"/>
      <c r="N102" s="37"/>
      <c r="O102" s="21"/>
      <c r="P102" s="22"/>
    </row>
    <row r="103" spans="2:16" ht="12.75">
      <c r="B103" s="13"/>
      <c r="C103" s="14"/>
      <c r="D103" s="35"/>
      <c r="E103" s="83">
        <f t="shared" si="12"/>
        <v>88</v>
      </c>
      <c r="F103" s="84">
        <f t="shared" si="13"/>
        <v>39275</v>
      </c>
      <c r="G103" s="85">
        <f t="shared" si="14"/>
        <v>0.0725</v>
      </c>
      <c r="H103" s="86">
        <f t="shared" si="15"/>
        <v>78769278.56550002</v>
      </c>
      <c r="I103" s="86">
        <f t="shared" si="16"/>
        <v>78769278.5675</v>
      </c>
      <c r="J103" s="86">
        <f t="shared" si="17"/>
        <v>-790375.9849</v>
      </c>
      <c r="K103" s="86">
        <f t="shared" si="18"/>
        <v>-475897.7247</v>
      </c>
      <c r="L103" s="86">
        <f t="shared" si="19"/>
        <v>-314478.2602</v>
      </c>
      <c r="M103" s="115"/>
      <c r="N103" s="37"/>
      <c r="O103" s="21"/>
      <c r="P103" s="22"/>
    </row>
    <row r="104" spans="2:16" ht="12.75">
      <c r="B104" s="13"/>
      <c r="C104" s="14"/>
      <c r="D104" s="35"/>
      <c r="E104" s="83">
        <f t="shared" si="12"/>
        <v>89</v>
      </c>
      <c r="F104" s="84">
        <f t="shared" si="13"/>
        <v>39306</v>
      </c>
      <c r="G104" s="85">
        <f t="shared" si="14"/>
        <v>0.0725</v>
      </c>
      <c r="H104" s="86">
        <f t="shared" si="15"/>
        <v>78454800.30530003</v>
      </c>
      <c r="I104" s="86">
        <f t="shared" si="16"/>
        <v>78454800.3073</v>
      </c>
      <c r="J104" s="86">
        <f t="shared" si="17"/>
        <v>-790375.9849</v>
      </c>
      <c r="K104" s="86">
        <f t="shared" si="18"/>
        <v>-473997.7519</v>
      </c>
      <c r="L104" s="86">
        <f t="shared" si="19"/>
        <v>-316378.233</v>
      </c>
      <c r="M104" s="115"/>
      <c r="N104" s="37"/>
      <c r="O104" s="21"/>
      <c r="P104" s="22"/>
    </row>
    <row r="105" spans="2:16" ht="12.75">
      <c r="B105" s="13"/>
      <c r="C105" s="14"/>
      <c r="D105" s="35"/>
      <c r="E105" s="83">
        <f t="shared" si="12"/>
        <v>90</v>
      </c>
      <c r="F105" s="84">
        <f t="shared" si="13"/>
        <v>39337</v>
      </c>
      <c r="G105" s="85">
        <f t="shared" si="14"/>
        <v>0.0725</v>
      </c>
      <c r="H105" s="86">
        <f t="shared" si="15"/>
        <v>78138422.07220003</v>
      </c>
      <c r="I105" s="86">
        <f t="shared" si="16"/>
        <v>78138422.0743</v>
      </c>
      <c r="J105" s="86">
        <f t="shared" si="17"/>
        <v>-790375.9849</v>
      </c>
      <c r="K105" s="86">
        <f t="shared" si="18"/>
        <v>-472086.3</v>
      </c>
      <c r="L105" s="86">
        <f t="shared" si="19"/>
        <v>-318289.6849</v>
      </c>
      <c r="M105" s="115"/>
      <c r="N105" s="37"/>
      <c r="O105" s="21"/>
      <c r="P105" s="22"/>
    </row>
    <row r="106" spans="2:16" ht="12.75">
      <c r="B106" s="13"/>
      <c r="C106" s="14"/>
      <c r="D106" s="35"/>
      <c r="E106" s="83">
        <f t="shared" si="12"/>
        <v>91</v>
      </c>
      <c r="F106" s="84">
        <f t="shared" si="13"/>
        <v>39367</v>
      </c>
      <c r="G106" s="85">
        <f t="shared" si="14"/>
        <v>0.0725</v>
      </c>
      <c r="H106" s="86">
        <f t="shared" si="15"/>
        <v>77820132.38730003</v>
      </c>
      <c r="I106" s="86">
        <f t="shared" si="16"/>
        <v>77820132.3894</v>
      </c>
      <c r="J106" s="86">
        <f t="shared" si="17"/>
        <v>-790375.9849</v>
      </c>
      <c r="K106" s="86">
        <f t="shared" si="18"/>
        <v>-470163.2999</v>
      </c>
      <c r="L106" s="86">
        <f t="shared" si="19"/>
        <v>-320212.685</v>
      </c>
      <c r="M106" s="115"/>
      <c r="N106" s="37"/>
      <c r="O106" s="21"/>
      <c r="P106" s="22"/>
    </row>
    <row r="107" spans="2:16" ht="12.75">
      <c r="B107" s="13"/>
      <c r="C107" s="14"/>
      <c r="D107" s="35"/>
      <c r="E107" s="83">
        <f t="shared" si="12"/>
        <v>92</v>
      </c>
      <c r="F107" s="84">
        <f t="shared" si="13"/>
        <v>39398</v>
      </c>
      <c r="G107" s="85">
        <f t="shared" si="14"/>
        <v>0.0725</v>
      </c>
      <c r="H107" s="86">
        <f t="shared" si="15"/>
        <v>77499919.70220003</v>
      </c>
      <c r="I107" s="86">
        <f t="shared" si="16"/>
        <v>77499919.7044</v>
      </c>
      <c r="J107" s="86">
        <f t="shared" si="17"/>
        <v>-790375.9849</v>
      </c>
      <c r="K107" s="86">
        <f t="shared" si="18"/>
        <v>-468228.6815</v>
      </c>
      <c r="L107" s="86">
        <f t="shared" si="19"/>
        <v>-322147.3034</v>
      </c>
      <c r="M107" s="115"/>
      <c r="N107" s="37"/>
      <c r="O107" s="21"/>
      <c r="P107" s="22"/>
    </row>
    <row r="108" spans="2:16" ht="12.75">
      <c r="B108" s="13"/>
      <c r="C108" s="14"/>
      <c r="D108" s="35"/>
      <c r="E108" s="83">
        <f t="shared" si="12"/>
        <v>93</v>
      </c>
      <c r="F108" s="84">
        <f t="shared" si="13"/>
        <v>39428</v>
      </c>
      <c r="G108" s="85">
        <f t="shared" si="14"/>
        <v>0.0725</v>
      </c>
      <c r="H108" s="86">
        <f t="shared" si="15"/>
        <v>77177772.39880003</v>
      </c>
      <c r="I108" s="86">
        <f t="shared" si="16"/>
        <v>77177772.401</v>
      </c>
      <c r="J108" s="86">
        <f t="shared" si="17"/>
        <v>-790375.9849</v>
      </c>
      <c r="K108" s="86">
        <f t="shared" si="18"/>
        <v>-466282.3749</v>
      </c>
      <c r="L108" s="86">
        <f t="shared" si="19"/>
        <v>-324093.61</v>
      </c>
      <c r="M108" s="115"/>
      <c r="N108" s="37"/>
      <c r="O108" s="21"/>
      <c r="P108" s="22"/>
    </row>
    <row r="109" spans="2:16" ht="12.75">
      <c r="B109" s="13"/>
      <c r="C109" s="14"/>
      <c r="D109" s="35"/>
      <c r="E109" s="83">
        <f t="shared" si="12"/>
        <v>94</v>
      </c>
      <c r="F109" s="84">
        <f t="shared" si="13"/>
        <v>39459</v>
      </c>
      <c r="G109" s="85">
        <f t="shared" si="14"/>
        <v>0.0725</v>
      </c>
      <c r="H109" s="86">
        <f t="shared" si="15"/>
        <v>76853678.78880003</v>
      </c>
      <c r="I109" s="86">
        <f t="shared" si="16"/>
        <v>76853678.791</v>
      </c>
      <c r="J109" s="86">
        <f t="shared" si="17"/>
        <v>-790375.9849</v>
      </c>
      <c r="K109" s="86">
        <f t="shared" si="18"/>
        <v>-464324.3094</v>
      </c>
      <c r="L109" s="86">
        <f t="shared" si="19"/>
        <v>-326051.6755</v>
      </c>
      <c r="M109" s="115"/>
      <c r="N109" s="37"/>
      <c r="O109" s="21"/>
      <c r="P109" s="22"/>
    </row>
    <row r="110" spans="2:16" ht="12.75">
      <c r="B110" s="13"/>
      <c r="C110" s="14"/>
      <c r="D110" s="35"/>
      <c r="E110" s="83">
        <f t="shared" si="12"/>
        <v>95</v>
      </c>
      <c r="F110" s="84">
        <f t="shared" si="13"/>
        <v>39490</v>
      </c>
      <c r="G110" s="85">
        <f t="shared" si="14"/>
        <v>0.0725</v>
      </c>
      <c r="H110" s="86">
        <f t="shared" si="15"/>
        <v>76527627.11320002</v>
      </c>
      <c r="I110" s="86">
        <f t="shared" si="16"/>
        <v>76527627.1155</v>
      </c>
      <c r="J110" s="86">
        <f t="shared" si="17"/>
        <v>-790375.9849</v>
      </c>
      <c r="K110" s="86">
        <f t="shared" si="18"/>
        <v>-462354.4138</v>
      </c>
      <c r="L110" s="86">
        <f t="shared" si="19"/>
        <v>-328021.5711</v>
      </c>
      <c r="M110" s="115"/>
      <c r="N110" s="37"/>
      <c r="O110" s="21"/>
      <c r="P110" s="22"/>
    </row>
    <row r="111" spans="2:16" ht="12.75">
      <c r="B111" s="13"/>
      <c r="C111" s="14"/>
      <c r="D111" s="35"/>
      <c r="E111" s="83">
        <f t="shared" si="12"/>
        <v>96</v>
      </c>
      <c r="F111" s="84">
        <f t="shared" si="13"/>
        <v>39519</v>
      </c>
      <c r="G111" s="85">
        <f t="shared" si="14"/>
        <v>0.0725</v>
      </c>
      <c r="H111" s="86">
        <f t="shared" si="15"/>
        <v>76199605.54210003</v>
      </c>
      <c r="I111" s="86">
        <f t="shared" si="16"/>
        <v>76199605.5444</v>
      </c>
      <c r="J111" s="86">
        <f t="shared" si="17"/>
        <v>-790375.9849</v>
      </c>
      <c r="K111" s="86">
        <f t="shared" si="18"/>
        <v>-460372.6168</v>
      </c>
      <c r="L111" s="86">
        <f t="shared" si="19"/>
        <v>-330003.3681</v>
      </c>
      <c r="M111" s="115"/>
      <c r="N111" s="37"/>
      <c r="O111" s="21"/>
      <c r="P111" s="22"/>
    </row>
    <row r="112" spans="2:16" ht="12.75">
      <c r="B112" s="13"/>
      <c r="C112" s="14"/>
      <c r="D112" s="35"/>
      <c r="E112" s="83">
        <f t="shared" si="12"/>
        <v>97</v>
      </c>
      <c r="F112" s="84">
        <f t="shared" si="13"/>
        <v>39550</v>
      </c>
      <c r="G112" s="85">
        <f t="shared" si="14"/>
        <v>0.0725</v>
      </c>
      <c r="H112" s="86">
        <f t="shared" si="15"/>
        <v>75869602.17400002</v>
      </c>
      <c r="I112" s="86">
        <f t="shared" si="16"/>
        <v>75869602.1763</v>
      </c>
      <c r="J112" s="86">
        <f t="shared" si="17"/>
        <v>-790375.9849</v>
      </c>
      <c r="K112" s="86">
        <f t="shared" si="18"/>
        <v>-458378.8465</v>
      </c>
      <c r="L112" s="86">
        <f t="shared" si="19"/>
        <v>-331997.1384</v>
      </c>
      <c r="M112" s="115"/>
      <c r="N112" s="37"/>
      <c r="O112" s="21"/>
      <c r="P112" s="22"/>
    </row>
    <row r="113" spans="2:16" ht="12.75">
      <c r="B113" s="13"/>
      <c r="C113" s="14"/>
      <c r="D113" s="35"/>
      <c r="E113" s="83">
        <f t="shared" si="12"/>
        <v>98</v>
      </c>
      <c r="F113" s="84">
        <f t="shared" si="13"/>
        <v>39580</v>
      </c>
      <c r="G113" s="85">
        <f t="shared" si="14"/>
        <v>0.0725</v>
      </c>
      <c r="H113" s="86">
        <f t="shared" si="15"/>
        <v>75537605.03560002</v>
      </c>
      <c r="I113" s="86">
        <f t="shared" si="16"/>
        <v>75537605.0379</v>
      </c>
      <c r="J113" s="86">
        <f t="shared" si="17"/>
        <v>-790375.9849</v>
      </c>
      <c r="K113" s="86">
        <f t="shared" si="18"/>
        <v>-456373.0304</v>
      </c>
      <c r="L113" s="86">
        <f t="shared" si="19"/>
        <v>-334002.9545</v>
      </c>
      <c r="M113" s="115"/>
      <c r="N113" s="37"/>
      <c r="O113" s="21"/>
      <c r="P113" s="22"/>
    </row>
    <row r="114" spans="2:16" ht="12.75">
      <c r="B114" s="13"/>
      <c r="C114" s="14"/>
      <c r="D114" s="35"/>
      <c r="E114" s="83">
        <f t="shared" si="12"/>
        <v>99</v>
      </c>
      <c r="F114" s="84">
        <f t="shared" si="13"/>
        <v>39611</v>
      </c>
      <c r="G114" s="85">
        <f t="shared" si="14"/>
        <v>0.0725</v>
      </c>
      <c r="H114" s="86">
        <f t="shared" si="15"/>
        <v>75203602.08110002</v>
      </c>
      <c r="I114" s="86">
        <f t="shared" si="16"/>
        <v>75203602.0834</v>
      </c>
      <c r="J114" s="86">
        <f t="shared" si="17"/>
        <v>-790375.9849</v>
      </c>
      <c r="K114" s="86">
        <f t="shared" si="18"/>
        <v>-454355.0959</v>
      </c>
      <c r="L114" s="86">
        <f t="shared" si="19"/>
        <v>-336020.889</v>
      </c>
      <c r="M114" s="115"/>
      <c r="N114" s="37"/>
      <c r="O114" s="21"/>
      <c r="P114" s="22"/>
    </row>
    <row r="115" spans="2:16" ht="12.75">
      <c r="B115" s="13"/>
      <c r="C115" s="14"/>
      <c r="D115" s="35"/>
      <c r="E115" s="83">
        <f t="shared" si="12"/>
        <v>100</v>
      </c>
      <c r="F115" s="84">
        <f t="shared" si="13"/>
        <v>39641</v>
      </c>
      <c r="G115" s="85">
        <f t="shared" si="14"/>
        <v>0.0725</v>
      </c>
      <c r="H115" s="86">
        <f t="shared" si="15"/>
        <v>74867581.19210002</v>
      </c>
      <c r="I115" s="86">
        <f t="shared" si="16"/>
        <v>74867581.1944</v>
      </c>
      <c r="J115" s="86">
        <f t="shared" si="17"/>
        <v>-790375.9849</v>
      </c>
      <c r="K115" s="86">
        <f t="shared" si="18"/>
        <v>-452324.9697</v>
      </c>
      <c r="L115" s="86">
        <f t="shared" si="19"/>
        <v>-338051.0152</v>
      </c>
      <c r="M115" s="115"/>
      <c r="N115" s="37"/>
      <c r="O115" s="21"/>
      <c r="P115" s="22"/>
    </row>
    <row r="116" spans="2:16" ht="12.75">
      <c r="B116" s="13"/>
      <c r="C116" s="14"/>
      <c r="D116" s="35"/>
      <c r="E116" s="83">
        <f t="shared" si="12"/>
        <v>101</v>
      </c>
      <c r="F116" s="84">
        <f t="shared" si="13"/>
        <v>39672</v>
      </c>
      <c r="G116" s="85">
        <f t="shared" si="14"/>
        <v>0.0725</v>
      </c>
      <c r="H116" s="86">
        <f t="shared" si="15"/>
        <v>74529530.17690001</v>
      </c>
      <c r="I116" s="86">
        <f t="shared" si="16"/>
        <v>74529530.1792</v>
      </c>
      <c r="J116" s="86">
        <f t="shared" si="17"/>
        <v>-790375.9849</v>
      </c>
      <c r="K116" s="86">
        <f t="shared" si="18"/>
        <v>-450282.5782</v>
      </c>
      <c r="L116" s="86">
        <f t="shared" si="19"/>
        <v>-340093.4067</v>
      </c>
      <c r="M116" s="115"/>
      <c r="N116" s="37"/>
      <c r="O116" s="21"/>
      <c r="P116" s="22"/>
    </row>
    <row r="117" spans="2:16" ht="12.75">
      <c r="B117" s="13"/>
      <c r="C117" s="14"/>
      <c r="D117" s="35"/>
      <c r="E117" s="83">
        <f t="shared" si="12"/>
        <v>102</v>
      </c>
      <c r="F117" s="84">
        <f t="shared" si="13"/>
        <v>39703</v>
      </c>
      <c r="G117" s="85">
        <f t="shared" si="14"/>
        <v>0.0725</v>
      </c>
      <c r="H117" s="86">
        <f t="shared" si="15"/>
        <v>74189436.77010001</v>
      </c>
      <c r="I117" s="86">
        <f t="shared" si="16"/>
        <v>74189436.7725</v>
      </c>
      <c r="J117" s="86">
        <f t="shared" si="17"/>
        <v>-790375.9849</v>
      </c>
      <c r="K117" s="86">
        <f t="shared" si="18"/>
        <v>-448227.8472</v>
      </c>
      <c r="L117" s="86">
        <f t="shared" si="19"/>
        <v>-342148.1377</v>
      </c>
      <c r="M117" s="115"/>
      <c r="N117" s="37"/>
      <c r="O117" s="21"/>
      <c r="P117" s="22"/>
    </row>
    <row r="118" spans="2:16" ht="12.75">
      <c r="B118" s="13"/>
      <c r="C118" s="14"/>
      <c r="D118" s="35"/>
      <c r="E118" s="83">
        <f t="shared" si="12"/>
        <v>103</v>
      </c>
      <c r="F118" s="84">
        <f t="shared" si="13"/>
        <v>39733</v>
      </c>
      <c r="G118" s="85">
        <f t="shared" si="14"/>
        <v>0.0725</v>
      </c>
      <c r="H118" s="86">
        <f t="shared" si="15"/>
        <v>73847288.63230002</v>
      </c>
      <c r="I118" s="86">
        <f t="shared" si="16"/>
        <v>73847288.6348</v>
      </c>
      <c r="J118" s="86">
        <f t="shared" si="17"/>
        <v>-790375.9849</v>
      </c>
      <c r="K118" s="86">
        <f t="shared" si="18"/>
        <v>-446160.7022</v>
      </c>
      <c r="L118" s="86">
        <f t="shared" si="19"/>
        <v>-344215.2827</v>
      </c>
      <c r="M118" s="115"/>
      <c r="N118" s="37"/>
      <c r="O118" s="21"/>
      <c r="P118" s="22"/>
    </row>
    <row r="119" spans="2:16" ht="12.75">
      <c r="B119" s="13"/>
      <c r="C119" s="14"/>
      <c r="D119" s="35"/>
      <c r="E119" s="83">
        <f t="shared" si="12"/>
        <v>104</v>
      </c>
      <c r="F119" s="84">
        <f t="shared" si="13"/>
        <v>39764</v>
      </c>
      <c r="G119" s="85">
        <f t="shared" si="14"/>
        <v>0.0725</v>
      </c>
      <c r="H119" s="86">
        <f t="shared" si="15"/>
        <v>73503073.34950002</v>
      </c>
      <c r="I119" s="86">
        <f t="shared" si="16"/>
        <v>73503073.3521</v>
      </c>
      <c r="J119" s="86">
        <f t="shared" si="17"/>
        <v>-790375.9849</v>
      </c>
      <c r="K119" s="86">
        <f t="shared" si="18"/>
        <v>-444081.0682</v>
      </c>
      <c r="L119" s="86">
        <f t="shared" si="19"/>
        <v>-346294.9167</v>
      </c>
      <c r="M119" s="115"/>
      <c r="N119" s="37"/>
      <c r="O119" s="21"/>
      <c r="P119" s="22"/>
    </row>
    <row r="120" spans="2:16" ht="12.75">
      <c r="B120" s="13"/>
      <c r="C120" s="14"/>
      <c r="D120" s="35"/>
      <c r="E120" s="83">
        <f t="shared" si="12"/>
        <v>105</v>
      </c>
      <c r="F120" s="84">
        <f t="shared" si="13"/>
        <v>39794</v>
      </c>
      <c r="G120" s="85">
        <f t="shared" si="14"/>
        <v>0.0725</v>
      </c>
      <c r="H120" s="86">
        <f t="shared" si="15"/>
        <v>73156778.43270001</v>
      </c>
      <c r="I120" s="86">
        <f t="shared" si="16"/>
        <v>73156778.4354</v>
      </c>
      <c r="J120" s="86">
        <f t="shared" si="17"/>
        <v>-790375.9849</v>
      </c>
      <c r="K120" s="86">
        <f t="shared" si="18"/>
        <v>-441988.8697</v>
      </c>
      <c r="L120" s="86">
        <f t="shared" si="19"/>
        <v>-348387.1152</v>
      </c>
      <c r="M120" s="115"/>
      <c r="N120" s="37"/>
      <c r="O120" s="21"/>
      <c r="P120" s="22"/>
    </row>
    <row r="121" spans="2:16" ht="12.75">
      <c r="B121" s="13"/>
      <c r="C121" s="14"/>
      <c r="D121" s="35"/>
      <c r="E121" s="83">
        <f t="shared" si="12"/>
        <v>106</v>
      </c>
      <c r="F121" s="84">
        <f t="shared" si="13"/>
        <v>39825</v>
      </c>
      <c r="G121" s="85">
        <f t="shared" si="14"/>
        <v>0.0725</v>
      </c>
      <c r="H121" s="86">
        <f t="shared" si="15"/>
        <v>72808391.31750001</v>
      </c>
      <c r="I121" s="86">
        <f t="shared" si="16"/>
        <v>72808391.3202</v>
      </c>
      <c r="J121" s="86">
        <f t="shared" si="17"/>
        <v>-790375.9849</v>
      </c>
      <c r="K121" s="86">
        <f t="shared" si="18"/>
        <v>-439884.0309</v>
      </c>
      <c r="L121" s="86">
        <f t="shared" si="19"/>
        <v>-350491.954</v>
      </c>
      <c r="M121" s="115"/>
      <c r="N121" s="37"/>
      <c r="O121" s="21"/>
      <c r="P121" s="22"/>
    </row>
    <row r="122" spans="2:16" ht="12.75">
      <c r="B122" s="13"/>
      <c r="C122" s="14"/>
      <c r="D122" s="35"/>
      <c r="E122" s="83">
        <f t="shared" si="12"/>
        <v>107</v>
      </c>
      <c r="F122" s="84">
        <f t="shared" si="13"/>
        <v>39856</v>
      </c>
      <c r="G122" s="85">
        <f t="shared" si="14"/>
        <v>0.0725</v>
      </c>
      <c r="H122" s="86">
        <f t="shared" si="15"/>
        <v>72457899.36350001</v>
      </c>
      <c r="I122" s="86">
        <f t="shared" si="16"/>
        <v>72457899.3662</v>
      </c>
      <c r="J122" s="86">
        <f t="shared" si="17"/>
        <v>-790375.9849</v>
      </c>
      <c r="K122" s="86">
        <f t="shared" si="18"/>
        <v>-437766.4753</v>
      </c>
      <c r="L122" s="86">
        <f t="shared" si="19"/>
        <v>-352609.5096</v>
      </c>
      <c r="M122" s="115"/>
      <c r="N122" s="37"/>
      <c r="O122" s="21"/>
      <c r="P122" s="22"/>
    </row>
    <row r="123" spans="2:16" ht="12.75">
      <c r="B123" s="13"/>
      <c r="C123" s="14"/>
      <c r="D123" s="35"/>
      <c r="E123" s="83">
        <f t="shared" si="12"/>
        <v>108</v>
      </c>
      <c r="F123" s="84">
        <f t="shared" si="13"/>
        <v>39884</v>
      </c>
      <c r="G123" s="85">
        <f t="shared" si="14"/>
        <v>0.0725</v>
      </c>
      <c r="H123" s="86">
        <f t="shared" si="15"/>
        <v>72105289.85390002</v>
      </c>
      <c r="I123" s="86">
        <f t="shared" si="16"/>
        <v>72105289.8566</v>
      </c>
      <c r="J123" s="86">
        <f t="shared" si="17"/>
        <v>-790375.9849</v>
      </c>
      <c r="K123" s="86">
        <f t="shared" si="18"/>
        <v>-435636.1262</v>
      </c>
      <c r="L123" s="86">
        <f t="shared" si="19"/>
        <v>-354739.8587</v>
      </c>
      <c r="M123" s="115"/>
      <c r="N123" s="37"/>
      <c r="O123" s="21"/>
      <c r="P123" s="22"/>
    </row>
    <row r="124" spans="2:16" ht="12.75">
      <c r="B124" s="13"/>
      <c r="C124" s="14"/>
      <c r="D124" s="35"/>
      <c r="E124" s="83">
        <f t="shared" si="12"/>
        <v>109</v>
      </c>
      <c r="F124" s="84">
        <f t="shared" si="13"/>
        <v>39915</v>
      </c>
      <c r="G124" s="85">
        <f t="shared" si="14"/>
        <v>0.0725</v>
      </c>
      <c r="H124" s="86">
        <f t="shared" si="15"/>
        <v>71750549.99520001</v>
      </c>
      <c r="I124" s="86">
        <f t="shared" si="16"/>
        <v>71750549.9979</v>
      </c>
      <c r="J124" s="86">
        <f t="shared" si="17"/>
        <v>-790375.9849</v>
      </c>
      <c r="K124" s="86">
        <f t="shared" si="18"/>
        <v>-433492.9062</v>
      </c>
      <c r="L124" s="86">
        <f t="shared" si="19"/>
        <v>-356883.0787</v>
      </c>
      <c r="M124" s="115"/>
      <c r="N124" s="37"/>
      <c r="O124" s="21"/>
      <c r="P124" s="22"/>
    </row>
    <row r="125" spans="2:16" ht="12.75">
      <c r="B125" s="13"/>
      <c r="C125" s="14"/>
      <c r="D125" s="35"/>
      <c r="E125" s="83">
        <f t="shared" si="12"/>
        <v>110</v>
      </c>
      <c r="F125" s="84">
        <f t="shared" si="13"/>
        <v>39945</v>
      </c>
      <c r="G125" s="85">
        <f t="shared" si="14"/>
        <v>0.0725</v>
      </c>
      <c r="H125" s="86">
        <f t="shared" si="15"/>
        <v>71393666.9165</v>
      </c>
      <c r="I125" s="86">
        <f t="shared" si="16"/>
        <v>71393666.9192</v>
      </c>
      <c r="J125" s="86">
        <f t="shared" si="17"/>
        <v>-790375.9849</v>
      </c>
      <c r="K125" s="86">
        <f t="shared" si="18"/>
        <v>-431336.7376</v>
      </c>
      <c r="L125" s="86">
        <f t="shared" si="19"/>
        <v>-359039.2473</v>
      </c>
      <c r="M125" s="115"/>
      <c r="N125" s="37"/>
      <c r="O125" s="21"/>
      <c r="P125" s="22"/>
    </row>
    <row r="126" spans="2:16" ht="12.75">
      <c r="B126" s="13"/>
      <c r="C126" s="14"/>
      <c r="D126" s="35"/>
      <c r="E126" s="83">
        <f t="shared" si="12"/>
        <v>111</v>
      </c>
      <c r="F126" s="84">
        <f t="shared" si="13"/>
        <v>39976</v>
      </c>
      <c r="G126" s="85">
        <f t="shared" si="14"/>
        <v>0.0725</v>
      </c>
      <c r="H126" s="86">
        <f t="shared" si="15"/>
        <v>71034627.6692</v>
      </c>
      <c r="I126" s="86">
        <f t="shared" si="16"/>
        <v>71034627.6719</v>
      </c>
      <c r="J126" s="86">
        <f t="shared" si="17"/>
        <v>-790375.9849</v>
      </c>
      <c r="K126" s="86">
        <f t="shared" si="18"/>
        <v>-429167.5422</v>
      </c>
      <c r="L126" s="86">
        <f t="shared" si="19"/>
        <v>-361208.4427</v>
      </c>
      <c r="M126" s="115"/>
      <c r="N126" s="37"/>
      <c r="O126" s="21"/>
      <c r="P126" s="22"/>
    </row>
    <row r="127" spans="2:16" ht="12.75">
      <c r="B127" s="13"/>
      <c r="C127" s="14"/>
      <c r="D127" s="35"/>
      <c r="E127" s="83">
        <f t="shared" si="12"/>
        <v>112</v>
      </c>
      <c r="F127" s="84">
        <f t="shared" si="13"/>
        <v>40006</v>
      </c>
      <c r="G127" s="85">
        <f t="shared" si="14"/>
        <v>0.0725</v>
      </c>
      <c r="H127" s="86">
        <f t="shared" si="15"/>
        <v>70673419.2265</v>
      </c>
      <c r="I127" s="86">
        <f t="shared" si="16"/>
        <v>70673419.2292</v>
      </c>
      <c r="J127" s="86">
        <f t="shared" si="17"/>
        <v>-790375.9849</v>
      </c>
      <c r="K127" s="86">
        <f t="shared" si="18"/>
        <v>-426985.2412</v>
      </c>
      <c r="L127" s="86">
        <f t="shared" si="19"/>
        <v>-363390.7437</v>
      </c>
      <c r="M127" s="115"/>
      <c r="N127" s="37"/>
      <c r="O127" s="21"/>
      <c r="P127" s="22"/>
    </row>
    <row r="128" spans="2:16" ht="12.75">
      <c r="B128" s="13"/>
      <c r="C128" s="14"/>
      <c r="D128" s="35"/>
      <c r="E128" s="83">
        <f aca="true" t="shared" si="20" ref="E128:E191">1+E127</f>
        <v>113</v>
      </c>
      <c r="F128" s="84">
        <f aca="true" t="shared" si="21" ref="F128:F191">IF(H128&gt;0.01,DATE(YEAR($F$16),MONTH($F$16)+(E128-1)*12/PERYR,DAY($F$16)),"")</f>
        <v>40037</v>
      </c>
      <c r="G128" s="85">
        <f t="shared" si="14"/>
        <v>0.0725</v>
      </c>
      <c r="H128" s="86">
        <f t="shared" si="15"/>
        <v>70310028.4827</v>
      </c>
      <c r="I128" s="86">
        <f t="shared" si="16"/>
        <v>70310028.4855</v>
      </c>
      <c r="J128" s="86">
        <f t="shared" si="17"/>
        <v>-790375.9849</v>
      </c>
      <c r="K128" s="86">
        <f t="shared" si="18"/>
        <v>-424789.7554</v>
      </c>
      <c r="L128" s="86">
        <f t="shared" si="19"/>
        <v>-365586.2295</v>
      </c>
      <c r="M128" s="115"/>
      <c r="N128" s="37"/>
      <c r="O128" s="21"/>
      <c r="P128" s="22"/>
    </row>
    <row r="129" spans="2:16" ht="12.75">
      <c r="B129" s="13"/>
      <c r="C129" s="14"/>
      <c r="D129" s="35"/>
      <c r="E129" s="83">
        <f t="shared" si="20"/>
        <v>114</v>
      </c>
      <c r="F129" s="84">
        <f t="shared" si="21"/>
        <v>40068</v>
      </c>
      <c r="G129" s="85">
        <f t="shared" si="14"/>
        <v>0.0725</v>
      </c>
      <c r="H129" s="86">
        <f t="shared" si="15"/>
        <v>69944442.25320001</v>
      </c>
      <c r="I129" s="86">
        <f t="shared" si="16"/>
        <v>69944442.256</v>
      </c>
      <c r="J129" s="86">
        <f t="shared" si="17"/>
        <v>-790375.9849</v>
      </c>
      <c r="K129" s="86">
        <f t="shared" si="18"/>
        <v>-422581.0053</v>
      </c>
      <c r="L129" s="86">
        <f t="shared" si="19"/>
        <v>-367794.9796</v>
      </c>
      <c r="M129" s="115"/>
      <c r="N129" s="37"/>
      <c r="O129" s="21"/>
      <c r="P129" s="22"/>
    </row>
    <row r="130" spans="2:16" ht="12.75">
      <c r="B130" s="13"/>
      <c r="C130" s="14"/>
      <c r="D130" s="35"/>
      <c r="E130" s="83">
        <f t="shared" si="20"/>
        <v>115</v>
      </c>
      <c r="F130" s="84">
        <f t="shared" si="21"/>
        <v>40098</v>
      </c>
      <c r="G130" s="85">
        <f t="shared" si="14"/>
        <v>0.0725</v>
      </c>
      <c r="H130" s="86">
        <f t="shared" si="15"/>
        <v>69576647.27360001</v>
      </c>
      <c r="I130" s="86">
        <f t="shared" si="16"/>
        <v>69576647.2764</v>
      </c>
      <c r="J130" s="86">
        <f t="shared" si="17"/>
        <v>-790375.9849</v>
      </c>
      <c r="K130" s="86">
        <f t="shared" si="18"/>
        <v>-420358.9106</v>
      </c>
      <c r="L130" s="86">
        <f t="shared" si="19"/>
        <v>-370017.0743</v>
      </c>
      <c r="M130" s="115"/>
      <c r="N130" s="37"/>
      <c r="O130" s="21"/>
      <c r="P130" s="22"/>
    </row>
    <row r="131" spans="2:16" ht="12.75">
      <c r="B131" s="13"/>
      <c r="C131" s="14"/>
      <c r="D131" s="35"/>
      <c r="E131" s="83">
        <f t="shared" si="20"/>
        <v>116</v>
      </c>
      <c r="F131" s="84">
        <f t="shared" si="21"/>
        <v>40129</v>
      </c>
      <c r="G131" s="85">
        <f t="shared" si="14"/>
        <v>0.0725</v>
      </c>
      <c r="H131" s="86">
        <f t="shared" si="15"/>
        <v>69206630.1993</v>
      </c>
      <c r="I131" s="86">
        <f t="shared" si="16"/>
        <v>69206630.2021</v>
      </c>
      <c r="J131" s="86">
        <f t="shared" si="17"/>
        <v>-790375.9849</v>
      </c>
      <c r="K131" s="86">
        <f t="shared" si="18"/>
        <v>-418123.3908</v>
      </c>
      <c r="L131" s="86">
        <f t="shared" si="19"/>
        <v>-372252.5941</v>
      </c>
      <c r="M131" s="115"/>
      <c r="N131" s="37"/>
      <c r="O131" s="21"/>
      <c r="P131" s="22"/>
    </row>
    <row r="132" spans="2:16" ht="12.75">
      <c r="B132" s="13"/>
      <c r="C132" s="14"/>
      <c r="D132" s="35"/>
      <c r="E132" s="83">
        <f t="shared" si="20"/>
        <v>117</v>
      </c>
      <c r="F132" s="84">
        <f t="shared" si="21"/>
        <v>40159</v>
      </c>
      <c r="G132" s="85">
        <f t="shared" si="14"/>
        <v>0.0725</v>
      </c>
      <c r="H132" s="86">
        <f t="shared" si="15"/>
        <v>68834377.60520001</v>
      </c>
      <c r="I132" s="86">
        <f t="shared" si="16"/>
        <v>68834377.608</v>
      </c>
      <c r="J132" s="86">
        <f t="shared" si="17"/>
        <v>-790375.9849</v>
      </c>
      <c r="K132" s="86">
        <f t="shared" si="18"/>
        <v>-415874.3647</v>
      </c>
      <c r="L132" s="86">
        <f t="shared" si="19"/>
        <v>-374501.6202</v>
      </c>
      <c r="M132" s="115"/>
      <c r="N132" s="37"/>
      <c r="O132" s="21"/>
      <c r="P132" s="22"/>
    </row>
    <row r="133" spans="2:16" ht="12.75">
      <c r="B133" s="13"/>
      <c r="C133" s="14"/>
      <c r="D133" s="35"/>
      <c r="E133" s="83">
        <f t="shared" si="20"/>
        <v>118</v>
      </c>
      <c r="F133" s="84">
        <f t="shared" si="21"/>
        <v>40190</v>
      </c>
      <c r="G133" s="85">
        <f t="shared" si="14"/>
        <v>0.0725</v>
      </c>
      <c r="H133" s="86">
        <f t="shared" si="15"/>
        <v>68459875.98500001</v>
      </c>
      <c r="I133" s="86">
        <f t="shared" si="16"/>
        <v>68459875.9878</v>
      </c>
      <c r="J133" s="86">
        <f t="shared" si="17"/>
        <v>-790375.9849</v>
      </c>
      <c r="K133" s="86">
        <f t="shared" si="18"/>
        <v>-413611.7508</v>
      </c>
      <c r="L133" s="86">
        <f t="shared" si="19"/>
        <v>-376764.2341</v>
      </c>
      <c r="M133" s="115"/>
      <c r="N133" s="37"/>
      <c r="O133" s="21"/>
      <c r="P133" s="22"/>
    </row>
    <row r="134" spans="2:16" ht="12.75">
      <c r="B134" s="13"/>
      <c r="C134" s="14"/>
      <c r="D134" s="35"/>
      <c r="E134" s="83">
        <f t="shared" si="20"/>
        <v>119</v>
      </c>
      <c r="F134" s="84">
        <f t="shared" si="21"/>
        <v>40221</v>
      </c>
      <c r="G134" s="85">
        <f t="shared" si="14"/>
        <v>0.0725</v>
      </c>
      <c r="H134" s="86">
        <f t="shared" si="15"/>
        <v>68083111.75080001</v>
      </c>
      <c r="I134" s="86">
        <f t="shared" si="16"/>
        <v>68083111.7537</v>
      </c>
      <c r="J134" s="86">
        <f t="shared" si="17"/>
        <v>-790375.9849</v>
      </c>
      <c r="K134" s="86">
        <f t="shared" si="18"/>
        <v>-411335.4668</v>
      </c>
      <c r="L134" s="86">
        <f t="shared" si="19"/>
        <v>-379040.5181</v>
      </c>
      <c r="M134" s="115"/>
      <c r="N134" s="37"/>
      <c r="O134" s="21"/>
      <c r="P134" s="22"/>
    </row>
    <row r="135" spans="2:16" ht="12.75">
      <c r="B135" s="13"/>
      <c r="C135" s="14"/>
      <c r="D135" s="35"/>
      <c r="E135" s="83">
        <f t="shared" si="20"/>
        <v>120</v>
      </c>
      <c r="F135" s="84">
        <f t="shared" si="21"/>
        <v>40249</v>
      </c>
      <c r="G135" s="85">
        <f t="shared" si="14"/>
        <v>0.0725</v>
      </c>
      <c r="H135" s="86">
        <f t="shared" si="15"/>
        <v>67704071.23270002</v>
      </c>
      <c r="I135" s="86">
        <f t="shared" si="16"/>
        <v>67704071.2356</v>
      </c>
      <c r="J135" s="86">
        <f t="shared" si="17"/>
        <v>-790375.9849</v>
      </c>
      <c r="K135" s="86">
        <f t="shared" si="18"/>
        <v>-409045.4304</v>
      </c>
      <c r="L135" s="86">
        <f t="shared" si="19"/>
        <v>-381330.5545</v>
      </c>
      <c r="M135" s="115"/>
      <c r="N135" s="37"/>
      <c r="O135" s="21"/>
      <c r="P135" s="22"/>
    </row>
    <row r="136" spans="2:16" ht="12.75">
      <c r="B136" s="13"/>
      <c r="C136" s="14"/>
      <c r="D136" s="35"/>
      <c r="E136" s="83">
        <f t="shared" si="20"/>
        <v>121</v>
      </c>
      <c r="F136" s="84">
        <f t="shared" si="21"/>
        <v>40280</v>
      </c>
      <c r="G136" s="85">
        <f t="shared" si="14"/>
        <v>0.0725</v>
      </c>
      <c r="H136" s="86">
        <f t="shared" si="15"/>
        <v>67322740.67810002</v>
      </c>
      <c r="I136" s="86">
        <f t="shared" si="16"/>
        <v>67322740.6811</v>
      </c>
      <c r="J136" s="86">
        <f t="shared" si="17"/>
        <v>-790375.9849</v>
      </c>
      <c r="K136" s="86">
        <f t="shared" si="18"/>
        <v>-406741.5583</v>
      </c>
      <c r="L136" s="86">
        <f t="shared" si="19"/>
        <v>-383634.4266</v>
      </c>
      <c r="M136" s="115"/>
      <c r="N136" s="37"/>
      <c r="O136" s="21"/>
      <c r="P136" s="22"/>
    </row>
    <row r="137" spans="2:16" ht="12.75">
      <c r="B137" s="13"/>
      <c r="C137" s="14"/>
      <c r="D137" s="35"/>
      <c r="E137" s="83">
        <f t="shared" si="20"/>
        <v>122</v>
      </c>
      <c r="F137" s="84">
        <f t="shared" si="21"/>
        <v>40310</v>
      </c>
      <c r="G137" s="85">
        <f t="shared" si="14"/>
        <v>0.0725</v>
      </c>
      <c r="H137" s="86">
        <f t="shared" si="15"/>
        <v>66939106.251400016</v>
      </c>
      <c r="I137" s="86">
        <f t="shared" si="16"/>
        <v>66939106.2545</v>
      </c>
      <c r="J137" s="86">
        <f t="shared" si="17"/>
        <v>-790375.9849</v>
      </c>
      <c r="K137" s="86">
        <f t="shared" si="18"/>
        <v>-404423.767</v>
      </c>
      <c r="L137" s="86">
        <f t="shared" si="19"/>
        <v>-385952.2179</v>
      </c>
      <c r="M137" s="115"/>
      <c r="N137" s="37"/>
      <c r="O137" s="21"/>
      <c r="P137" s="22"/>
    </row>
    <row r="138" spans="2:16" ht="12.75">
      <c r="B138" s="13"/>
      <c r="C138" s="14"/>
      <c r="D138" s="35"/>
      <c r="E138" s="83">
        <f t="shared" si="20"/>
        <v>123</v>
      </c>
      <c r="F138" s="84">
        <f t="shared" si="21"/>
        <v>40341</v>
      </c>
      <c r="G138" s="85">
        <f t="shared" si="14"/>
        <v>0.0725</v>
      </c>
      <c r="H138" s="86">
        <f t="shared" si="15"/>
        <v>66553154.033400014</v>
      </c>
      <c r="I138" s="86">
        <f t="shared" si="16"/>
        <v>66553154.0366</v>
      </c>
      <c r="J138" s="86">
        <f t="shared" si="17"/>
        <v>-790375.9849</v>
      </c>
      <c r="K138" s="86">
        <f t="shared" si="18"/>
        <v>-402091.9723</v>
      </c>
      <c r="L138" s="86">
        <f t="shared" si="19"/>
        <v>-388284.0126</v>
      </c>
      <c r="M138" s="115"/>
      <c r="N138" s="37"/>
      <c r="O138" s="21"/>
      <c r="P138" s="22"/>
    </row>
    <row r="139" spans="2:16" ht="12.75">
      <c r="B139" s="13"/>
      <c r="C139" s="14"/>
      <c r="D139" s="35"/>
      <c r="E139" s="83">
        <f t="shared" si="20"/>
        <v>124</v>
      </c>
      <c r="F139" s="84">
        <f t="shared" si="21"/>
        <v>40371</v>
      </c>
      <c r="G139" s="85">
        <f t="shared" si="14"/>
        <v>0.0725</v>
      </c>
      <c r="H139" s="86">
        <f t="shared" si="15"/>
        <v>66164870.02080002</v>
      </c>
      <c r="I139" s="86">
        <f t="shared" si="16"/>
        <v>66164870.024</v>
      </c>
      <c r="J139" s="86">
        <f t="shared" si="17"/>
        <v>-790375.9849</v>
      </c>
      <c r="K139" s="86">
        <f t="shared" si="18"/>
        <v>-399746.0897</v>
      </c>
      <c r="L139" s="86">
        <f t="shared" si="19"/>
        <v>-390629.8952</v>
      </c>
      <c r="M139" s="115"/>
      <c r="N139" s="37"/>
      <c r="O139" s="21"/>
      <c r="P139" s="22"/>
    </row>
    <row r="140" spans="2:16" ht="12.75">
      <c r="B140" s="13"/>
      <c r="C140" s="14"/>
      <c r="D140" s="35"/>
      <c r="E140" s="83">
        <f t="shared" si="20"/>
        <v>125</v>
      </c>
      <c r="F140" s="84">
        <f t="shared" si="21"/>
        <v>40402</v>
      </c>
      <c r="G140" s="85">
        <f t="shared" si="14"/>
        <v>0.0725</v>
      </c>
      <c r="H140" s="86">
        <f t="shared" si="15"/>
        <v>65774240.12560002</v>
      </c>
      <c r="I140" s="86">
        <f t="shared" si="16"/>
        <v>65774240.1288</v>
      </c>
      <c r="J140" s="86">
        <f t="shared" si="17"/>
        <v>-790375.9849</v>
      </c>
      <c r="K140" s="86">
        <f t="shared" si="18"/>
        <v>-397386.0341</v>
      </c>
      <c r="L140" s="86">
        <f t="shared" si="19"/>
        <v>-392989.9508</v>
      </c>
      <c r="M140" s="115"/>
      <c r="N140" s="37"/>
      <c r="O140" s="21"/>
      <c r="P140" s="22"/>
    </row>
    <row r="141" spans="2:16" ht="12.75">
      <c r="B141" s="13"/>
      <c r="C141" s="14"/>
      <c r="D141" s="35"/>
      <c r="E141" s="83">
        <f t="shared" si="20"/>
        <v>126</v>
      </c>
      <c r="F141" s="84">
        <f t="shared" si="21"/>
        <v>40433</v>
      </c>
      <c r="G141" s="85">
        <f t="shared" si="14"/>
        <v>0.0725</v>
      </c>
      <c r="H141" s="86">
        <f t="shared" si="15"/>
        <v>65381250.174800016</v>
      </c>
      <c r="I141" s="86">
        <f t="shared" si="16"/>
        <v>65381250.178</v>
      </c>
      <c r="J141" s="86">
        <f t="shared" si="17"/>
        <v>-790375.9849</v>
      </c>
      <c r="K141" s="86">
        <f t="shared" si="18"/>
        <v>-395011.7198</v>
      </c>
      <c r="L141" s="86">
        <f t="shared" si="19"/>
        <v>-395364.2651</v>
      </c>
      <c r="M141" s="115"/>
      <c r="N141" s="37"/>
      <c r="O141" s="21"/>
      <c r="P141" s="22"/>
    </row>
    <row r="142" spans="2:16" ht="12.75">
      <c r="B142" s="13"/>
      <c r="C142" s="14"/>
      <c r="D142" s="35"/>
      <c r="E142" s="83">
        <f t="shared" si="20"/>
        <v>127</v>
      </c>
      <c r="F142" s="84">
        <f t="shared" si="21"/>
        <v>40463</v>
      </c>
      <c r="G142" s="85">
        <f t="shared" si="14"/>
        <v>0.0725</v>
      </c>
      <c r="H142" s="86">
        <f t="shared" si="15"/>
        <v>64985885.90970001</v>
      </c>
      <c r="I142" s="86">
        <f t="shared" si="16"/>
        <v>64985885.9129</v>
      </c>
      <c r="J142" s="86">
        <f t="shared" si="17"/>
        <v>-790375.9849</v>
      </c>
      <c r="K142" s="86">
        <f t="shared" si="18"/>
        <v>-392623.0607</v>
      </c>
      <c r="L142" s="86">
        <f t="shared" si="19"/>
        <v>-397752.9242</v>
      </c>
      <c r="M142" s="115"/>
      <c r="N142" s="37"/>
      <c r="O142" s="21"/>
      <c r="P142" s="22"/>
    </row>
    <row r="143" spans="2:16" ht="12.75">
      <c r="B143" s="13"/>
      <c r="C143" s="14"/>
      <c r="D143" s="35"/>
      <c r="E143" s="83">
        <f t="shared" si="20"/>
        <v>128</v>
      </c>
      <c r="F143" s="84">
        <f t="shared" si="21"/>
        <v>40494</v>
      </c>
      <c r="G143" s="85">
        <f t="shared" si="14"/>
        <v>0.0725</v>
      </c>
      <c r="H143" s="86">
        <f t="shared" si="15"/>
        <v>64588132.985500015</v>
      </c>
      <c r="I143" s="86">
        <f t="shared" si="16"/>
        <v>64588132.9887</v>
      </c>
      <c r="J143" s="86">
        <f t="shared" si="17"/>
        <v>-790375.9849</v>
      </c>
      <c r="K143" s="86">
        <f t="shared" si="18"/>
        <v>-390219.9701</v>
      </c>
      <c r="L143" s="86">
        <f t="shared" si="19"/>
        <v>-400156.0148</v>
      </c>
      <c r="M143" s="115"/>
      <c r="N143" s="37"/>
      <c r="O143" s="21"/>
      <c r="P143" s="22"/>
    </row>
    <row r="144" spans="2:16" ht="12.75">
      <c r="B144" s="13"/>
      <c r="C144" s="14"/>
      <c r="D144" s="35"/>
      <c r="E144" s="83">
        <f t="shared" si="20"/>
        <v>129</v>
      </c>
      <c r="F144" s="84">
        <f t="shared" si="21"/>
        <v>40524</v>
      </c>
      <c r="G144" s="85">
        <f t="shared" si="14"/>
        <v>0.0725</v>
      </c>
      <c r="H144" s="86">
        <f t="shared" si="15"/>
        <v>64187976.97070002</v>
      </c>
      <c r="I144" s="86">
        <f t="shared" si="16"/>
        <v>64187976.9739</v>
      </c>
      <c r="J144" s="86">
        <f t="shared" si="17"/>
        <v>-790375.9849</v>
      </c>
      <c r="K144" s="86">
        <f t="shared" si="18"/>
        <v>-387802.3609</v>
      </c>
      <c r="L144" s="86">
        <f t="shared" si="19"/>
        <v>-402573.624</v>
      </c>
      <c r="M144" s="115"/>
      <c r="N144" s="37"/>
      <c r="O144" s="21"/>
      <c r="P144" s="22"/>
    </row>
    <row r="145" spans="2:16" ht="12.75">
      <c r="B145" s="13"/>
      <c r="C145" s="14"/>
      <c r="D145" s="35"/>
      <c r="E145" s="83">
        <f t="shared" si="20"/>
        <v>130</v>
      </c>
      <c r="F145" s="84">
        <f t="shared" si="21"/>
        <v>40555</v>
      </c>
      <c r="G145" s="85">
        <f t="shared" si="14"/>
        <v>0.0725</v>
      </c>
      <c r="H145" s="86">
        <f t="shared" si="15"/>
        <v>63785403.34660002</v>
      </c>
      <c r="I145" s="86">
        <f t="shared" si="16"/>
        <v>63785403.3499</v>
      </c>
      <c r="J145" s="86">
        <f t="shared" si="17"/>
        <v>-790375.9849</v>
      </c>
      <c r="K145" s="86">
        <f t="shared" si="18"/>
        <v>-385370.1452</v>
      </c>
      <c r="L145" s="86">
        <f t="shared" si="19"/>
        <v>-405005.8397</v>
      </c>
      <c r="M145" s="115"/>
      <c r="N145" s="37"/>
      <c r="O145" s="21"/>
      <c r="P145" s="22"/>
    </row>
    <row r="146" spans="2:16" ht="12.75">
      <c r="B146" s="13"/>
      <c r="C146" s="14"/>
      <c r="D146" s="35"/>
      <c r="E146" s="83">
        <f t="shared" si="20"/>
        <v>131</v>
      </c>
      <c r="F146" s="84">
        <f t="shared" si="21"/>
        <v>40586</v>
      </c>
      <c r="G146" s="85">
        <f aca="true" t="shared" si="22" ref="G146:G209">IF(E146&lt;=data6*$C$12,G145,"")</f>
        <v>0.0725</v>
      </c>
      <c r="H146" s="86">
        <f aca="true" t="shared" si="23" ref="H146:H209">IF(OR($C$12&lt;0.05,I146&lt;0.05,PERYR&lt;0.05),0,H145+ROUND(PPMT(G145/PERYR,1,$C$11-E145+1,H145),4))</f>
        <v>63380397.50690002</v>
      </c>
      <c r="I146" s="86">
        <f aca="true" t="shared" si="24" ref="I146:I209">IF(H145&gt;0.05,ROUND(I145+L145+M145,4),0)</f>
        <v>63380397.5102</v>
      </c>
      <c r="J146" s="86">
        <f aca="true" t="shared" si="25" ref="J146:J209">IF(OR($C$12&lt;0.05,I146&lt;0.05,PERYR&lt;0.05,H146&lt;0.05),0,(ROUND(IF(J145+I146&lt;0,-I146+K146,IF($C$10=0,PMT(G146/PERYR,$C$11-E145,H146),-$C$13)),4)))</f>
        <v>-790375.9849</v>
      </c>
      <c r="K146" s="86">
        <f aca="true" t="shared" si="26" ref="K146:K209">IF(OR($C$12&lt;0.05,I146&lt;0.05,PERYR&lt;0.05,H146&lt;0.05),0,(ROUND(IPMT(G146/PERYR,1,$C$11-E145,I146),4)))</f>
        <v>-382923.235</v>
      </c>
      <c r="L146" s="86">
        <f aca="true" t="shared" si="27" ref="L146:L209">-ROUND(MIN(I146,K146-J146),4)</f>
        <v>-407452.7499</v>
      </c>
      <c r="M146" s="115"/>
      <c r="N146" s="37"/>
      <c r="O146" s="21"/>
      <c r="P146" s="22"/>
    </row>
    <row r="147" spans="2:16" ht="12.75">
      <c r="B147" s="13"/>
      <c r="C147" s="14"/>
      <c r="D147" s="35"/>
      <c r="E147" s="83">
        <f t="shared" si="20"/>
        <v>132</v>
      </c>
      <c r="F147" s="84">
        <f t="shared" si="21"/>
        <v>40614</v>
      </c>
      <c r="G147" s="85">
        <f t="shared" si="22"/>
        <v>0.0725</v>
      </c>
      <c r="H147" s="86">
        <f t="shared" si="23"/>
        <v>62972944.75690002</v>
      </c>
      <c r="I147" s="86">
        <f t="shared" si="24"/>
        <v>62972944.7603</v>
      </c>
      <c r="J147" s="86">
        <f t="shared" si="25"/>
        <v>-790375.9849</v>
      </c>
      <c r="K147" s="86">
        <f t="shared" si="26"/>
        <v>-380461.5413</v>
      </c>
      <c r="L147" s="86">
        <f t="shared" si="27"/>
        <v>-409914.4436</v>
      </c>
      <c r="M147" s="115"/>
      <c r="N147" s="37"/>
      <c r="O147" s="21"/>
      <c r="P147" s="22"/>
    </row>
    <row r="148" spans="2:16" ht="12.75">
      <c r="B148" s="13"/>
      <c r="C148" s="14"/>
      <c r="D148" s="35"/>
      <c r="E148" s="83">
        <f t="shared" si="20"/>
        <v>133</v>
      </c>
      <c r="F148" s="84">
        <f t="shared" si="21"/>
        <v>40645</v>
      </c>
      <c r="G148" s="85">
        <f t="shared" si="22"/>
        <v>0.0725</v>
      </c>
      <c r="H148" s="86">
        <f t="shared" si="23"/>
        <v>62563030.31320002</v>
      </c>
      <c r="I148" s="86">
        <f t="shared" si="24"/>
        <v>62563030.3167</v>
      </c>
      <c r="J148" s="86">
        <f t="shared" si="25"/>
        <v>-790375.9849</v>
      </c>
      <c r="K148" s="86">
        <f t="shared" si="26"/>
        <v>-377984.9748</v>
      </c>
      <c r="L148" s="86">
        <f t="shared" si="27"/>
        <v>-412391.0101</v>
      </c>
      <c r="M148" s="115"/>
      <c r="N148" s="37"/>
      <c r="O148" s="21"/>
      <c r="P148" s="22"/>
    </row>
    <row r="149" spans="2:16" ht="12.75">
      <c r="B149" s="13"/>
      <c r="C149" s="14"/>
      <c r="D149" s="35"/>
      <c r="E149" s="83">
        <f t="shared" si="20"/>
        <v>134</v>
      </c>
      <c r="F149" s="84">
        <f t="shared" si="21"/>
        <v>40675</v>
      </c>
      <c r="G149" s="85">
        <f t="shared" si="22"/>
        <v>0.0725</v>
      </c>
      <c r="H149" s="86">
        <f t="shared" si="23"/>
        <v>62150639.30310002</v>
      </c>
      <c r="I149" s="86">
        <f t="shared" si="24"/>
        <v>62150639.3066</v>
      </c>
      <c r="J149" s="86">
        <f t="shared" si="25"/>
        <v>-790375.9849</v>
      </c>
      <c r="K149" s="86">
        <f t="shared" si="26"/>
        <v>-375493.4458</v>
      </c>
      <c r="L149" s="86">
        <f t="shared" si="27"/>
        <v>-414882.5391</v>
      </c>
      <c r="M149" s="115"/>
      <c r="N149" s="37"/>
      <c r="O149" s="21"/>
      <c r="P149" s="22"/>
    </row>
    <row r="150" spans="2:16" ht="12.75">
      <c r="B150" s="13"/>
      <c r="C150" s="14"/>
      <c r="D150" s="35"/>
      <c r="E150" s="83">
        <f t="shared" si="20"/>
        <v>135</v>
      </c>
      <c r="F150" s="84">
        <f t="shared" si="21"/>
        <v>40706</v>
      </c>
      <c r="G150" s="85">
        <f t="shared" si="22"/>
        <v>0.0725</v>
      </c>
      <c r="H150" s="86">
        <f t="shared" si="23"/>
        <v>61735756.76400002</v>
      </c>
      <c r="I150" s="86">
        <f t="shared" si="24"/>
        <v>61735756.7675</v>
      </c>
      <c r="J150" s="86">
        <f t="shared" si="25"/>
        <v>-790375.9849</v>
      </c>
      <c r="K150" s="86">
        <f t="shared" si="26"/>
        <v>-372986.8638</v>
      </c>
      <c r="L150" s="86">
        <f t="shared" si="27"/>
        <v>-417389.1211</v>
      </c>
      <c r="M150" s="115"/>
      <c r="N150" s="37"/>
      <c r="O150" s="21"/>
      <c r="P150" s="22"/>
    </row>
    <row r="151" spans="2:16" ht="12.75">
      <c r="B151" s="13"/>
      <c r="C151" s="14"/>
      <c r="D151" s="35"/>
      <c r="E151" s="83">
        <f t="shared" si="20"/>
        <v>136</v>
      </c>
      <c r="F151" s="84">
        <f t="shared" si="21"/>
        <v>40736</v>
      </c>
      <c r="G151" s="85">
        <f t="shared" si="22"/>
        <v>0.0725</v>
      </c>
      <c r="H151" s="86">
        <f t="shared" si="23"/>
        <v>61318367.64290002</v>
      </c>
      <c r="I151" s="86">
        <f t="shared" si="24"/>
        <v>61318367.6464</v>
      </c>
      <c r="J151" s="86">
        <f t="shared" si="25"/>
        <v>-790375.9849</v>
      </c>
      <c r="K151" s="86">
        <f t="shared" si="26"/>
        <v>-370465.1379</v>
      </c>
      <c r="L151" s="86">
        <f t="shared" si="27"/>
        <v>-419910.847</v>
      </c>
      <c r="M151" s="115"/>
      <c r="N151" s="37"/>
      <c r="O151" s="21"/>
      <c r="P151" s="22"/>
    </row>
    <row r="152" spans="2:16" ht="12.75">
      <c r="B152" s="13"/>
      <c r="C152" s="14"/>
      <c r="D152" s="35"/>
      <c r="E152" s="83">
        <f t="shared" si="20"/>
        <v>137</v>
      </c>
      <c r="F152" s="84">
        <f t="shared" si="21"/>
        <v>40767</v>
      </c>
      <c r="G152" s="85">
        <f t="shared" si="22"/>
        <v>0.0725</v>
      </c>
      <c r="H152" s="86">
        <f t="shared" si="23"/>
        <v>60898456.79580002</v>
      </c>
      <c r="I152" s="86">
        <f t="shared" si="24"/>
        <v>60898456.7994</v>
      </c>
      <c r="J152" s="86">
        <f t="shared" si="25"/>
        <v>-790375.9849</v>
      </c>
      <c r="K152" s="86">
        <f t="shared" si="26"/>
        <v>-367928.1765</v>
      </c>
      <c r="L152" s="86">
        <f t="shared" si="27"/>
        <v>-422447.8084</v>
      </c>
      <c r="M152" s="115"/>
      <c r="N152" s="37"/>
      <c r="O152" s="21"/>
      <c r="P152" s="22"/>
    </row>
    <row r="153" spans="2:16" ht="12.75">
      <c r="B153" s="13"/>
      <c r="C153" s="14"/>
      <c r="D153" s="35"/>
      <c r="E153" s="83">
        <f t="shared" si="20"/>
        <v>138</v>
      </c>
      <c r="F153" s="84">
        <f t="shared" si="21"/>
        <v>40798</v>
      </c>
      <c r="G153" s="85">
        <f t="shared" si="22"/>
        <v>0.0725</v>
      </c>
      <c r="H153" s="86">
        <f t="shared" si="23"/>
        <v>60476008.987400025</v>
      </c>
      <c r="I153" s="86">
        <f t="shared" si="24"/>
        <v>60476008.991</v>
      </c>
      <c r="J153" s="86">
        <f t="shared" si="25"/>
        <v>-790375.9849</v>
      </c>
      <c r="K153" s="86">
        <f t="shared" si="26"/>
        <v>-365375.8877</v>
      </c>
      <c r="L153" s="86">
        <f t="shared" si="27"/>
        <v>-425000.0972</v>
      </c>
      <c r="M153" s="115"/>
      <c r="N153" s="37"/>
      <c r="O153" s="21"/>
      <c r="P153" s="22"/>
    </row>
    <row r="154" spans="2:16" ht="12.75">
      <c r="B154" s="13"/>
      <c r="C154" s="14"/>
      <c r="D154" s="35"/>
      <c r="E154" s="83">
        <f t="shared" si="20"/>
        <v>139</v>
      </c>
      <c r="F154" s="84">
        <f t="shared" si="21"/>
        <v>40828</v>
      </c>
      <c r="G154" s="85">
        <f t="shared" si="22"/>
        <v>0.0725</v>
      </c>
      <c r="H154" s="86">
        <f t="shared" si="23"/>
        <v>60051008.890100025</v>
      </c>
      <c r="I154" s="86">
        <f t="shared" si="24"/>
        <v>60051008.8938</v>
      </c>
      <c r="J154" s="86">
        <f t="shared" si="25"/>
        <v>-790375.9849</v>
      </c>
      <c r="K154" s="86">
        <f t="shared" si="26"/>
        <v>-362808.1787</v>
      </c>
      <c r="L154" s="86">
        <f t="shared" si="27"/>
        <v>-427567.8062</v>
      </c>
      <c r="M154" s="115"/>
      <c r="N154" s="37"/>
      <c r="O154" s="21"/>
      <c r="P154" s="22"/>
    </row>
    <row r="155" spans="2:16" ht="12.75">
      <c r="B155" s="13"/>
      <c r="C155" s="14"/>
      <c r="D155" s="35"/>
      <c r="E155" s="83">
        <f t="shared" si="20"/>
        <v>140</v>
      </c>
      <c r="F155" s="84">
        <f t="shared" si="21"/>
        <v>40859</v>
      </c>
      <c r="G155" s="85">
        <f t="shared" si="22"/>
        <v>0.0725</v>
      </c>
      <c r="H155" s="86">
        <f t="shared" si="23"/>
        <v>59623441.08390003</v>
      </c>
      <c r="I155" s="86">
        <f t="shared" si="24"/>
        <v>59623441.0876</v>
      </c>
      <c r="J155" s="86">
        <f t="shared" si="25"/>
        <v>-790375.9849</v>
      </c>
      <c r="K155" s="86">
        <f t="shared" si="26"/>
        <v>-360224.9566</v>
      </c>
      <c r="L155" s="86">
        <f t="shared" si="27"/>
        <v>-430151.0283</v>
      </c>
      <c r="M155" s="115"/>
      <c r="N155" s="37"/>
      <c r="O155" s="21"/>
      <c r="P155" s="22"/>
    </row>
    <row r="156" spans="2:16" ht="12.75">
      <c r="B156" s="13"/>
      <c r="C156" s="14"/>
      <c r="D156" s="35"/>
      <c r="E156" s="83">
        <f t="shared" si="20"/>
        <v>141</v>
      </c>
      <c r="F156" s="84">
        <f t="shared" si="21"/>
        <v>40889</v>
      </c>
      <c r="G156" s="85">
        <f t="shared" si="22"/>
        <v>0.0725</v>
      </c>
      <c r="H156" s="86">
        <f t="shared" si="23"/>
        <v>59193290.05550003</v>
      </c>
      <c r="I156" s="86">
        <f t="shared" si="24"/>
        <v>59193290.0593</v>
      </c>
      <c r="J156" s="86">
        <f t="shared" si="25"/>
        <v>-790375.9849</v>
      </c>
      <c r="K156" s="86">
        <f t="shared" si="26"/>
        <v>-357626.1274</v>
      </c>
      <c r="L156" s="86">
        <f t="shared" si="27"/>
        <v>-432749.8575</v>
      </c>
      <c r="M156" s="115"/>
      <c r="N156" s="37"/>
      <c r="O156" s="21"/>
      <c r="P156" s="22"/>
    </row>
    <row r="157" spans="2:16" ht="12.75">
      <c r="B157" s="13"/>
      <c r="C157" s="14"/>
      <c r="D157" s="35"/>
      <c r="E157" s="83">
        <f t="shared" si="20"/>
        <v>142</v>
      </c>
      <c r="F157" s="84">
        <f t="shared" si="21"/>
        <v>40920</v>
      </c>
      <c r="G157" s="85">
        <f t="shared" si="22"/>
        <v>0.0725</v>
      </c>
      <c r="H157" s="86">
        <f t="shared" si="23"/>
        <v>58760540.19800003</v>
      </c>
      <c r="I157" s="86">
        <f t="shared" si="24"/>
        <v>58760540.2018</v>
      </c>
      <c r="J157" s="86">
        <f t="shared" si="25"/>
        <v>-790375.9849</v>
      </c>
      <c r="K157" s="86">
        <f t="shared" si="26"/>
        <v>-355011.5971</v>
      </c>
      <c r="L157" s="86">
        <f t="shared" si="27"/>
        <v>-435364.3878</v>
      </c>
      <c r="M157" s="115"/>
      <c r="N157" s="37"/>
      <c r="O157" s="21"/>
      <c r="P157" s="22"/>
    </row>
    <row r="158" spans="2:16" ht="12.75">
      <c r="B158" s="13"/>
      <c r="C158" s="14"/>
      <c r="D158" s="35"/>
      <c r="E158" s="83">
        <f t="shared" si="20"/>
        <v>143</v>
      </c>
      <c r="F158" s="84">
        <f t="shared" si="21"/>
        <v>40951</v>
      </c>
      <c r="G158" s="85">
        <f t="shared" si="22"/>
        <v>0.0725</v>
      </c>
      <c r="H158" s="86">
        <f t="shared" si="23"/>
        <v>58325175.81010003</v>
      </c>
      <c r="I158" s="86">
        <f t="shared" si="24"/>
        <v>58325175.814</v>
      </c>
      <c r="J158" s="86">
        <f t="shared" si="25"/>
        <v>-790375.9849</v>
      </c>
      <c r="K158" s="86">
        <f t="shared" si="26"/>
        <v>-352381.2705</v>
      </c>
      <c r="L158" s="86">
        <f t="shared" si="27"/>
        <v>-437994.7144</v>
      </c>
      <c r="M158" s="115"/>
      <c r="N158" s="37"/>
      <c r="O158" s="21"/>
      <c r="P158" s="22"/>
    </row>
    <row r="159" spans="2:16" ht="12.75">
      <c r="B159" s="13"/>
      <c r="C159" s="14"/>
      <c r="D159" s="35"/>
      <c r="E159" s="83">
        <f t="shared" si="20"/>
        <v>144</v>
      </c>
      <c r="F159" s="84">
        <f t="shared" si="21"/>
        <v>40980</v>
      </c>
      <c r="G159" s="85">
        <f t="shared" si="22"/>
        <v>0.0725</v>
      </c>
      <c r="H159" s="86">
        <f t="shared" si="23"/>
        <v>57887181.095700026</v>
      </c>
      <c r="I159" s="86">
        <f t="shared" si="24"/>
        <v>57887181.0996</v>
      </c>
      <c r="J159" s="86">
        <f t="shared" si="25"/>
        <v>-790375.9849</v>
      </c>
      <c r="K159" s="86">
        <f t="shared" si="26"/>
        <v>-349735.0525</v>
      </c>
      <c r="L159" s="86">
        <f t="shared" si="27"/>
        <v>-440640.9324</v>
      </c>
      <c r="M159" s="115"/>
      <c r="N159" s="37"/>
      <c r="O159" s="21"/>
      <c r="P159" s="22"/>
    </row>
    <row r="160" spans="2:16" ht="12.75">
      <c r="B160" s="13"/>
      <c r="C160" s="14"/>
      <c r="D160" s="35"/>
      <c r="E160" s="83">
        <f t="shared" si="20"/>
        <v>145</v>
      </c>
      <c r="F160" s="84">
        <f t="shared" si="21"/>
        <v>41011</v>
      </c>
      <c r="G160" s="85">
        <f t="shared" si="22"/>
        <v>0.0725</v>
      </c>
      <c r="H160" s="86">
        <f t="shared" si="23"/>
        <v>57446540.16320003</v>
      </c>
      <c r="I160" s="86">
        <f t="shared" si="24"/>
        <v>57446540.1672</v>
      </c>
      <c r="J160" s="86">
        <f t="shared" si="25"/>
        <v>-790375.9849</v>
      </c>
      <c r="K160" s="86">
        <f t="shared" si="26"/>
        <v>-347072.8468</v>
      </c>
      <c r="L160" s="86">
        <f t="shared" si="27"/>
        <v>-443303.1381</v>
      </c>
      <c r="M160" s="115"/>
      <c r="N160" s="37"/>
      <c r="O160" s="21"/>
      <c r="P160" s="22"/>
    </row>
    <row r="161" spans="2:16" ht="12.75">
      <c r="B161" s="13"/>
      <c r="C161" s="14"/>
      <c r="D161" s="35"/>
      <c r="E161" s="83">
        <f t="shared" si="20"/>
        <v>146</v>
      </c>
      <c r="F161" s="84">
        <f t="shared" si="21"/>
        <v>41041</v>
      </c>
      <c r="G161" s="85">
        <f t="shared" si="22"/>
        <v>0.0725</v>
      </c>
      <c r="H161" s="86">
        <f t="shared" si="23"/>
        <v>57003237.02510003</v>
      </c>
      <c r="I161" s="86">
        <f t="shared" si="24"/>
        <v>57003237.0291</v>
      </c>
      <c r="J161" s="86">
        <f t="shared" si="25"/>
        <v>-790375.9849</v>
      </c>
      <c r="K161" s="86">
        <f t="shared" si="26"/>
        <v>-344394.5571</v>
      </c>
      <c r="L161" s="86">
        <f t="shared" si="27"/>
        <v>-445981.4278</v>
      </c>
      <c r="M161" s="115"/>
      <c r="N161" s="37"/>
      <c r="O161" s="21"/>
      <c r="P161" s="22"/>
    </row>
    <row r="162" spans="2:16" ht="12.75">
      <c r="B162" s="13"/>
      <c r="C162" s="14"/>
      <c r="D162" s="35"/>
      <c r="E162" s="83">
        <f t="shared" si="20"/>
        <v>147</v>
      </c>
      <c r="F162" s="84">
        <f t="shared" si="21"/>
        <v>41072</v>
      </c>
      <c r="G162" s="85">
        <f t="shared" si="22"/>
        <v>0.0725</v>
      </c>
      <c r="H162" s="86">
        <f t="shared" si="23"/>
        <v>56557255.59720003</v>
      </c>
      <c r="I162" s="86">
        <f t="shared" si="24"/>
        <v>56557255.6013</v>
      </c>
      <c r="J162" s="86">
        <f t="shared" si="25"/>
        <v>-790375.9849</v>
      </c>
      <c r="K162" s="86">
        <f t="shared" si="26"/>
        <v>-341700.0859</v>
      </c>
      <c r="L162" s="86">
        <f t="shared" si="27"/>
        <v>-448675.899</v>
      </c>
      <c r="M162" s="115"/>
      <c r="N162" s="37"/>
      <c r="O162" s="21"/>
      <c r="P162" s="22"/>
    </row>
    <row r="163" spans="2:16" ht="12.75">
      <c r="B163" s="13"/>
      <c r="C163" s="14"/>
      <c r="D163" s="35"/>
      <c r="E163" s="83">
        <f t="shared" si="20"/>
        <v>148</v>
      </c>
      <c r="F163" s="84">
        <f t="shared" si="21"/>
        <v>41102</v>
      </c>
      <c r="G163" s="85">
        <f t="shared" si="22"/>
        <v>0.0725</v>
      </c>
      <c r="H163" s="86">
        <f t="shared" si="23"/>
        <v>56108579.69820003</v>
      </c>
      <c r="I163" s="86">
        <f t="shared" si="24"/>
        <v>56108579.7023</v>
      </c>
      <c r="J163" s="86">
        <f t="shared" si="25"/>
        <v>-790375.9849</v>
      </c>
      <c r="K163" s="86">
        <f t="shared" si="26"/>
        <v>-338989.3357</v>
      </c>
      <c r="L163" s="86">
        <f t="shared" si="27"/>
        <v>-451386.6492</v>
      </c>
      <c r="M163" s="115"/>
      <c r="N163" s="37"/>
      <c r="O163" s="21"/>
      <c r="P163" s="22"/>
    </row>
    <row r="164" spans="2:16" ht="12.75">
      <c r="B164" s="13"/>
      <c r="C164" s="14"/>
      <c r="D164" s="35"/>
      <c r="E164" s="83">
        <f t="shared" si="20"/>
        <v>149</v>
      </c>
      <c r="F164" s="84">
        <f t="shared" si="21"/>
        <v>41133</v>
      </c>
      <c r="G164" s="85">
        <f t="shared" si="22"/>
        <v>0.0725</v>
      </c>
      <c r="H164" s="86">
        <f t="shared" si="23"/>
        <v>55657193.04900003</v>
      </c>
      <c r="I164" s="86">
        <f t="shared" si="24"/>
        <v>55657193.0531</v>
      </c>
      <c r="J164" s="86">
        <f t="shared" si="25"/>
        <v>-790375.9849</v>
      </c>
      <c r="K164" s="86">
        <f t="shared" si="26"/>
        <v>-336262.208</v>
      </c>
      <c r="L164" s="86">
        <f t="shared" si="27"/>
        <v>-454113.7769</v>
      </c>
      <c r="M164" s="115"/>
      <c r="N164" s="37"/>
      <c r="O164" s="21"/>
      <c r="P164" s="22"/>
    </row>
    <row r="165" spans="2:16" ht="12.75">
      <c r="B165" s="13"/>
      <c r="C165" s="14"/>
      <c r="D165" s="35"/>
      <c r="E165" s="83">
        <f t="shared" si="20"/>
        <v>150</v>
      </c>
      <c r="F165" s="84">
        <f t="shared" si="21"/>
        <v>41164</v>
      </c>
      <c r="G165" s="85">
        <f t="shared" si="22"/>
        <v>0.0725</v>
      </c>
      <c r="H165" s="86">
        <f t="shared" si="23"/>
        <v>55203079.27210003</v>
      </c>
      <c r="I165" s="86">
        <f t="shared" si="24"/>
        <v>55203079.2762</v>
      </c>
      <c r="J165" s="86">
        <f t="shared" si="25"/>
        <v>-790375.9849</v>
      </c>
      <c r="K165" s="86">
        <f t="shared" si="26"/>
        <v>-333518.604</v>
      </c>
      <c r="L165" s="86">
        <f t="shared" si="27"/>
        <v>-456857.3809</v>
      </c>
      <c r="M165" s="115"/>
      <c r="N165" s="37"/>
      <c r="O165" s="21"/>
      <c r="P165" s="22"/>
    </row>
    <row r="166" spans="2:16" ht="12.75">
      <c r="B166" s="13"/>
      <c r="C166" s="14"/>
      <c r="D166" s="35"/>
      <c r="E166" s="83">
        <f t="shared" si="20"/>
        <v>151</v>
      </c>
      <c r="F166" s="84">
        <f t="shared" si="21"/>
        <v>41194</v>
      </c>
      <c r="G166" s="85">
        <f t="shared" si="22"/>
        <v>0.0725</v>
      </c>
      <c r="H166" s="86">
        <f t="shared" si="23"/>
        <v>54746221.891100034</v>
      </c>
      <c r="I166" s="86">
        <f t="shared" si="24"/>
        <v>54746221.8953</v>
      </c>
      <c r="J166" s="86">
        <f t="shared" si="25"/>
        <v>-790375.9849</v>
      </c>
      <c r="K166" s="86">
        <f t="shared" si="26"/>
        <v>-330758.424</v>
      </c>
      <c r="L166" s="86">
        <f t="shared" si="27"/>
        <v>-459617.5609</v>
      </c>
      <c r="M166" s="115"/>
      <c r="N166" s="37"/>
      <c r="O166" s="21"/>
      <c r="P166" s="22"/>
    </row>
    <row r="167" spans="2:16" ht="12.75">
      <c r="B167" s="13"/>
      <c r="C167" s="14"/>
      <c r="D167" s="35"/>
      <c r="E167" s="83">
        <f t="shared" si="20"/>
        <v>152</v>
      </c>
      <c r="F167" s="84">
        <f t="shared" si="21"/>
        <v>41225</v>
      </c>
      <c r="G167" s="85">
        <f t="shared" si="22"/>
        <v>0.0725</v>
      </c>
      <c r="H167" s="86">
        <f t="shared" si="23"/>
        <v>54286604.33010004</v>
      </c>
      <c r="I167" s="86">
        <f t="shared" si="24"/>
        <v>54286604.3344</v>
      </c>
      <c r="J167" s="86">
        <f t="shared" si="25"/>
        <v>-790375.9849</v>
      </c>
      <c r="K167" s="86">
        <f t="shared" si="26"/>
        <v>-327981.5679</v>
      </c>
      <c r="L167" s="86">
        <f t="shared" si="27"/>
        <v>-462394.417</v>
      </c>
      <c r="M167" s="115"/>
      <c r="N167" s="37"/>
      <c r="O167" s="21"/>
      <c r="P167" s="22"/>
    </row>
    <row r="168" spans="2:16" ht="12.75">
      <c r="B168" s="13"/>
      <c r="C168" s="14"/>
      <c r="D168" s="35"/>
      <c r="E168" s="83">
        <f t="shared" si="20"/>
        <v>153</v>
      </c>
      <c r="F168" s="84">
        <f t="shared" si="21"/>
        <v>41255</v>
      </c>
      <c r="G168" s="85">
        <f t="shared" si="22"/>
        <v>0.0725</v>
      </c>
      <c r="H168" s="86">
        <f t="shared" si="23"/>
        <v>53824209.91300004</v>
      </c>
      <c r="I168" s="86">
        <f t="shared" si="24"/>
        <v>53824209.9174</v>
      </c>
      <c r="J168" s="86">
        <f t="shared" si="25"/>
        <v>-790375.9849</v>
      </c>
      <c r="K168" s="86">
        <f t="shared" si="26"/>
        <v>-325187.9349</v>
      </c>
      <c r="L168" s="86">
        <f t="shared" si="27"/>
        <v>-465188.05</v>
      </c>
      <c r="M168" s="115"/>
      <c r="N168" s="37"/>
      <c r="O168" s="21"/>
      <c r="P168" s="22"/>
    </row>
    <row r="169" spans="2:16" ht="12.75">
      <c r="B169" s="13"/>
      <c r="C169" s="14"/>
      <c r="D169" s="35"/>
      <c r="E169" s="83">
        <f t="shared" si="20"/>
        <v>154</v>
      </c>
      <c r="F169" s="84">
        <f t="shared" si="21"/>
        <v>41286</v>
      </c>
      <c r="G169" s="85">
        <f t="shared" si="22"/>
        <v>0.0725</v>
      </c>
      <c r="H169" s="86">
        <f t="shared" si="23"/>
        <v>53359021.86300004</v>
      </c>
      <c r="I169" s="86">
        <f t="shared" si="24"/>
        <v>53359021.8674</v>
      </c>
      <c r="J169" s="86">
        <f t="shared" si="25"/>
        <v>-790375.9849</v>
      </c>
      <c r="K169" s="86">
        <f t="shared" si="26"/>
        <v>-322377.4238</v>
      </c>
      <c r="L169" s="86">
        <f t="shared" si="27"/>
        <v>-467998.5611</v>
      </c>
      <c r="M169" s="115"/>
      <c r="N169" s="37"/>
      <c r="O169" s="21"/>
      <c r="P169" s="22"/>
    </row>
    <row r="170" spans="2:16" ht="12.75">
      <c r="B170" s="13"/>
      <c r="C170" s="14"/>
      <c r="D170" s="35"/>
      <c r="E170" s="83">
        <f t="shared" si="20"/>
        <v>155</v>
      </c>
      <c r="F170" s="84">
        <f t="shared" si="21"/>
        <v>41317</v>
      </c>
      <c r="G170" s="85">
        <f t="shared" si="22"/>
        <v>0.0725</v>
      </c>
      <c r="H170" s="86">
        <f t="shared" si="23"/>
        <v>52891023.30180004</v>
      </c>
      <c r="I170" s="86">
        <f t="shared" si="24"/>
        <v>52891023.3063</v>
      </c>
      <c r="J170" s="86">
        <f t="shared" si="25"/>
        <v>-790375.9849</v>
      </c>
      <c r="K170" s="86">
        <f t="shared" si="26"/>
        <v>-319549.9325</v>
      </c>
      <c r="L170" s="86">
        <f t="shared" si="27"/>
        <v>-470826.0524</v>
      </c>
      <c r="M170" s="115"/>
      <c r="N170" s="37"/>
      <c r="O170" s="21"/>
      <c r="P170" s="22"/>
    </row>
    <row r="171" spans="2:16" ht="12.75">
      <c r="B171" s="13"/>
      <c r="C171" s="14"/>
      <c r="D171" s="35"/>
      <c r="E171" s="83">
        <f t="shared" si="20"/>
        <v>156</v>
      </c>
      <c r="F171" s="84">
        <f t="shared" si="21"/>
        <v>41345</v>
      </c>
      <c r="G171" s="85">
        <f t="shared" si="22"/>
        <v>0.0725</v>
      </c>
      <c r="H171" s="86">
        <f t="shared" si="23"/>
        <v>52420197.24930004</v>
      </c>
      <c r="I171" s="86">
        <f t="shared" si="24"/>
        <v>52420197.2539</v>
      </c>
      <c r="J171" s="86">
        <f t="shared" si="25"/>
        <v>-790375.9849</v>
      </c>
      <c r="K171" s="86">
        <f t="shared" si="26"/>
        <v>-316705.3584</v>
      </c>
      <c r="L171" s="86">
        <f t="shared" si="27"/>
        <v>-473670.6265</v>
      </c>
      <c r="M171" s="115"/>
      <c r="N171" s="37"/>
      <c r="O171" s="21"/>
      <c r="P171" s="22"/>
    </row>
    <row r="172" spans="2:16" ht="12.75">
      <c r="B172" s="13"/>
      <c r="C172" s="14"/>
      <c r="D172" s="35"/>
      <c r="E172" s="83">
        <f t="shared" si="20"/>
        <v>157</v>
      </c>
      <c r="F172" s="84">
        <f t="shared" si="21"/>
        <v>41376</v>
      </c>
      <c r="G172" s="85">
        <f t="shared" si="22"/>
        <v>0.0725</v>
      </c>
      <c r="H172" s="86">
        <f t="shared" si="23"/>
        <v>51946526.62280004</v>
      </c>
      <c r="I172" s="86">
        <f t="shared" si="24"/>
        <v>51946526.6274</v>
      </c>
      <c r="J172" s="86">
        <f t="shared" si="25"/>
        <v>-790375.9849</v>
      </c>
      <c r="K172" s="86">
        <f t="shared" si="26"/>
        <v>-313843.5984</v>
      </c>
      <c r="L172" s="86">
        <f t="shared" si="27"/>
        <v>-476532.3865</v>
      </c>
      <c r="M172" s="115"/>
      <c r="N172" s="37"/>
      <c r="O172" s="21"/>
      <c r="P172" s="22"/>
    </row>
    <row r="173" spans="2:16" ht="12.75">
      <c r="B173" s="13"/>
      <c r="C173" s="14"/>
      <c r="D173" s="35"/>
      <c r="E173" s="83">
        <f t="shared" si="20"/>
        <v>158</v>
      </c>
      <c r="F173" s="84">
        <f t="shared" si="21"/>
        <v>41406</v>
      </c>
      <c r="G173" s="85">
        <f t="shared" si="22"/>
        <v>0.0725</v>
      </c>
      <c r="H173" s="86">
        <f t="shared" si="23"/>
        <v>51469994.236200035</v>
      </c>
      <c r="I173" s="86">
        <f t="shared" si="24"/>
        <v>51469994.2409</v>
      </c>
      <c r="J173" s="86">
        <f t="shared" si="25"/>
        <v>-790375.9849</v>
      </c>
      <c r="K173" s="86">
        <f t="shared" si="26"/>
        <v>-310964.5485</v>
      </c>
      <c r="L173" s="86">
        <f t="shared" si="27"/>
        <v>-479411.4364</v>
      </c>
      <c r="M173" s="115"/>
      <c r="N173" s="37"/>
      <c r="O173" s="21"/>
      <c r="P173" s="22"/>
    </row>
    <row r="174" spans="2:16" ht="12.75">
      <c r="B174" s="13"/>
      <c r="C174" s="14"/>
      <c r="D174" s="35"/>
      <c r="E174" s="83">
        <f t="shared" si="20"/>
        <v>159</v>
      </c>
      <c r="F174" s="84">
        <f t="shared" si="21"/>
        <v>41437</v>
      </c>
      <c r="G174" s="85">
        <f t="shared" si="22"/>
        <v>0.0725</v>
      </c>
      <c r="H174" s="86">
        <f t="shared" si="23"/>
        <v>50990582.79980004</v>
      </c>
      <c r="I174" s="86">
        <f t="shared" si="24"/>
        <v>50990582.8045</v>
      </c>
      <c r="J174" s="86">
        <f t="shared" si="25"/>
        <v>-790375.9849</v>
      </c>
      <c r="K174" s="86">
        <f t="shared" si="26"/>
        <v>-308068.1044</v>
      </c>
      <c r="L174" s="86">
        <f t="shared" si="27"/>
        <v>-482307.8805</v>
      </c>
      <c r="M174" s="115"/>
      <c r="N174" s="37"/>
      <c r="O174" s="21"/>
      <c r="P174" s="22"/>
    </row>
    <row r="175" spans="2:16" ht="12.75">
      <c r="B175" s="13"/>
      <c r="C175" s="14"/>
      <c r="D175" s="35"/>
      <c r="E175" s="83">
        <f t="shared" si="20"/>
        <v>160</v>
      </c>
      <c r="F175" s="84">
        <f t="shared" si="21"/>
        <v>41467</v>
      </c>
      <c r="G175" s="85">
        <f t="shared" si="22"/>
        <v>0.0725</v>
      </c>
      <c r="H175" s="86">
        <f t="shared" si="23"/>
        <v>50508274.919300035</v>
      </c>
      <c r="I175" s="86">
        <f t="shared" si="24"/>
        <v>50508274.924</v>
      </c>
      <c r="J175" s="86">
        <f t="shared" si="25"/>
        <v>-790375.9849</v>
      </c>
      <c r="K175" s="86">
        <f t="shared" si="26"/>
        <v>-305154.161</v>
      </c>
      <c r="L175" s="86">
        <f t="shared" si="27"/>
        <v>-485221.8239</v>
      </c>
      <c r="M175" s="115"/>
      <c r="N175" s="37"/>
      <c r="O175" s="21"/>
      <c r="P175" s="22"/>
    </row>
    <row r="176" spans="2:16" ht="12.75">
      <c r="B176" s="13"/>
      <c r="C176" s="14"/>
      <c r="D176" s="35"/>
      <c r="E176" s="83">
        <f t="shared" si="20"/>
        <v>161</v>
      </c>
      <c r="F176" s="84">
        <f t="shared" si="21"/>
        <v>41498</v>
      </c>
      <c r="G176" s="85">
        <f t="shared" si="22"/>
        <v>0.0725</v>
      </c>
      <c r="H176" s="86">
        <f t="shared" si="23"/>
        <v>50023053.095400035</v>
      </c>
      <c r="I176" s="86">
        <f t="shared" si="24"/>
        <v>50023053.1001</v>
      </c>
      <c r="J176" s="86">
        <f t="shared" si="25"/>
        <v>-790375.9849</v>
      </c>
      <c r="K176" s="86">
        <f t="shared" si="26"/>
        <v>-302222.6125</v>
      </c>
      <c r="L176" s="86">
        <f t="shared" si="27"/>
        <v>-488153.3724</v>
      </c>
      <c r="M176" s="115"/>
      <c r="N176" s="37"/>
      <c r="O176" s="21"/>
      <c r="P176" s="22"/>
    </row>
    <row r="177" spans="2:16" ht="12.75">
      <c r="B177" s="13"/>
      <c r="C177" s="14"/>
      <c r="D177" s="35"/>
      <c r="E177" s="83">
        <f t="shared" si="20"/>
        <v>162</v>
      </c>
      <c r="F177" s="84">
        <f t="shared" si="21"/>
        <v>41529</v>
      </c>
      <c r="G177" s="85">
        <f t="shared" si="22"/>
        <v>0.0725</v>
      </c>
      <c r="H177" s="86">
        <f t="shared" si="23"/>
        <v>49534899.72290003</v>
      </c>
      <c r="I177" s="86">
        <f t="shared" si="24"/>
        <v>49534899.7277</v>
      </c>
      <c r="J177" s="86">
        <f t="shared" si="25"/>
        <v>-790375.9849</v>
      </c>
      <c r="K177" s="86">
        <f t="shared" si="26"/>
        <v>-299273.3525</v>
      </c>
      <c r="L177" s="86">
        <f t="shared" si="27"/>
        <v>-491102.6324</v>
      </c>
      <c r="M177" s="115"/>
      <c r="N177" s="37"/>
      <c r="O177" s="21"/>
      <c r="P177" s="22"/>
    </row>
    <row r="178" spans="2:16" ht="12.75">
      <c r="B178" s="13"/>
      <c r="C178" s="14"/>
      <c r="D178" s="35"/>
      <c r="E178" s="83">
        <f t="shared" si="20"/>
        <v>163</v>
      </c>
      <c r="F178" s="84">
        <f t="shared" si="21"/>
        <v>41559</v>
      </c>
      <c r="G178" s="85">
        <f t="shared" si="22"/>
        <v>0.0725</v>
      </c>
      <c r="H178" s="86">
        <f t="shared" si="23"/>
        <v>49043797.090500034</v>
      </c>
      <c r="I178" s="86">
        <f t="shared" si="24"/>
        <v>49043797.0953</v>
      </c>
      <c r="J178" s="86">
        <f t="shared" si="25"/>
        <v>-790375.9849</v>
      </c>
      <c r="K178" s="86">
        <f t="shared" si="26"/>
        <v>-296306.2741</v>
      </c>
      <c r="L178" s="86">
        <f t="shared" si="27"/>
        <v>-494069.7108</v>
      </c>
      <c r="M178" s="115"/>
      <c r="N178" s="37"/>
      <c r="O178" s="21"/>
      <c r="P178" s="22"/>
    </row>
    <row r="179" spans="2:16" ht="12.75">
      <c r="B179" s="13"/>
      <c r="C179" s="14"/>
      <c r="D179" s="35"/>
      <c r="E179" s="83">
        <f t="shared" si="20"/>
        <v>164</v>
      </c>
      <c r="F179" s="84">
        <f t="shared" si="21"/>
        <v>41590</v>
      </c>
      <c r="G179" s="85">
        <f t="shared" si="22"/>
        <v>0.0725</v>
      </c>
      <c r="H179" s="86">
        <f t="shared" si="23"/>
        <v>48549727.379700035</v>
      </c>
      <c r="I179" s="86">
        <f t="shared" si="24"/>
        <v>48549727.3845</v>
      </c>
      <c r="J179" s="86">
        <f t="shared" si="25"/>
        <v>-790375.9849</v>
      </c>
      <c r="K179" s="86">
        <f t="shared" si="26"/>
        <v>-293321.2696</v>
      </c>
      <c r="L179" s="86">
        <f t="shared" si="27"/>
        <v>-497054.7153</v>
      </c>
      <c r="M179" s="115"/>
      <c r="N179" s="37"/>
      <c r="O179" s="21"/>
      <c r="P179" s="22"/>
    </row>
    <row r="180" spans="2:16" ht="12.75">
      <c r="B180" s="13"/>
      <c r="C180" s="14"/>
      <c r="D180" s="35"/>
      <c r="E180" s="83">
        <f t="shared" si="20"/>
        <v>165</v>
      </c>
      <c r="F180" s="84">
        <f t="shared" si="21"/>
        <v>41620</v>
      </c>
      <c r="G180" s="85">
        <f t="shared" si="22"/>
        <v>0.0725</v>
      </c>
      <c r="H180" s="86">
        <f t="shared" si="23"/>
        <v>48052672.66440003</v>
      </c>
      <c r="I180" s="86">
        <f t="shared" si="24"/>
        <v>48052672.6692</v>
      </c>
      <c r="J180" s="86">
        <f t="shared" si="25"/>
        <v>-790375.9849</v>
      </c>
      <c r="K180" s="86">
        <f t="shared" si="26"/>
        <v>-290318.2307</v>
      </c>
      <c r="L180" s="86">
        <f t="shared" si="27"/>
        <v>-500057.7542</v>
      </c>
      <c r="M180" s="115"/>
      <c r="N180" s="37"/>
      <c r="O180" s="21"/>
      <c r="P180" s="22"/>
    </row>
    <row r="181" spans="2:16" ht="12.75">
      <c r="B181" s="13"/>
      <c r="C181" s="14"/>
      <c r="D181" s="35"/>
      <c r="E181" s="83">
        <f t="shared" si="20"/>
        <v>166</v>
      </c>
      <c r="F181" s="84">
        <f t="shared" si="21"/>
        <v>41651</v>
      </c>
      <c r="G181" s="85">
        <f t="shared" si="22"/>
        <v>0.0725</v>
      </c>
      <c r="H181" s="86">
        <f t="shared" si="23"/>
        <v>47552614.91020004</v>
      </c>
      <c r="I181" s="86">
        <f t="shared" si="24"/>
        <v>47552614.915</v>
      </c>
      <c r="J181" s="86">
        <f t="shared" si="25"/>
        <v>-790375.9849</v>
      </c>
      <c r="K181" s="86">
        <f t="shared" si="26"/>
        <v>-287297.0484</v>
      </c>
      <c r="L181" s="86">
        <f t="shared" si="27"/>
        <v>-503078.9365</v>
      </c>
      <c r="M181" s="115"/>
      <c r="N181" s="37"/>
      <c r="O181" s="21"/>
      <c r="P181" s="22"/>
    </row>
    <row r="182" spans="2:16" ht="12.75">
      <c r="B182" s="13"/>
      <c r="C182" s="14"/>
      <c r="D182" s="35"/>
      <c r="E182" s="83">
        <f t="shared" si="20"/>
        <v>167</v>
      </c>
      <c r="F182" s="84">
        <f t="shared" si="21"/>
        <v>41682</v>
      </c>
      <c r="G182" s="85">
        <f t="shared" si="22"/>
        <v>0.0725</v>
      </c>
      <c r="H182" s="86">
        <f t="shared" si="23"/>
        <v>47049535.97370004</v>
      </c>
      <c r="I182" s="86">
        <f t="shared" si="24"/>
        <v>47049535.9785</v>
      </c>
      <c r="J182" s="86">
        <f t="shared" si="25"/>
        <v>-790375.9849</v>
      </c>
      <c r="K182" s="86">
        <f t="shared" si="26"/>
        <v>-284257.6132</v>
      </c>
      <c r="L182" s="86">
        <f t="shared" si="27"/>
        <v>-506118.3717</v>
      </c>
      <c r="M182" s="115"/>
      <c r="N182" s="37"/>
      <c r="O182" s="21"/>
      <c r="P182" s="22"/>
    </row>
    <row r="183" spans="2:16" ht="12.75">
      <c r="B183" s="13"/>
      <c r="C183" s="14"/>
      <c r="D183" s="35"/>
      <c r="E183" s="83">
        <f t="shared" si="20"/>
        <v>168</v>
      </c>
      <c r="F183" s="84">
        <f t="shared" si="21"/>
        <v>41710</v>
      </c>
      <c r="G183" s="85">
        <f t="shared" si="22"/>
        <v>0.0725</v>
      </c>
      <c r="H183" s="86">
        <f t="shared" si="23"/>
        <v>46543417.60200004</v>
      </c>
      <c r="I183" s="86">
        <f t="shared" si="24"/>
        <v>46543417.6068</v>
      </c>
      <c r="J183" s="86">
        <f t="shared" si="25"/>
        <v>-790375.9849</v>
      </c>
      <c r="K183" s="86">
        <f t="shared" si="26"/>
        <v>-281199.8147</v>
      </c>
      <c r="L183" s="86">
        <f t="shared" si="27"/>
        <v>-509176.1702</v>
      </c>
      <c r="M183" s="115"/>
      <c r="N183" s="37"/>
      <c r="O183" s="21"/>
      <c r="P183" s="22"/>
    </row>
    <row r="184" spans="2:16" ht="12.75">
      <c r="B184" s="13"/>
      <c r="C184" s="14"/>
      <c r="D184" s="35"/>
      <c r="E184" s="83">
        <f t="shared" si="20"/>
        <v>169</v>
      </c>
      <c r="F184" s="84">
        <f t="shared" si="21"/>
        <v>41741</v>
      </c>
      <c r="G184" s="85">
        <f t="shared" si="22"/>
        <v>0.0725</v>
      </c>
      <c r="H184" s="86">
        <f t="shared" si="23"/>
        <v>46034241.431800045</v>
      </c>
      <c r="I184" s="86">
        <f t="shared" si="24"/>
        <v>46034241.4366</v>
      </c>
      <c r="J184" s="86">
        <f t="shared" si="25"/>
        <v>-790375.9849</v>
      </c>
      <c r="K184" s="86">
        <f t="shared" si="26"/>
        <v>-278123.542</v>
      </c>
      <c r="L184" s="86">
        <f t="shared" si="27"/>
        <v>-512252.4429</v>
      </c>
      <c r="M184" s="115"/>
      <c r="N184" s="37"/>
      <c r="O184" s="21"/>
      <c r="P184" s="22"/>
    </row>
    <row r="185" spans="2:16" ht="12.75">
      <c r="B185" s="13"/>
      <c r="C185" s="14"/>
      <c r="D185" s="35"/>
      <c r="E185" s="83">
        <f t="shared" si="20"/>
        <v>170</v>
      </c>
      <c r="F185" s="84">
        <f t="shared" si="21"/>
        <v>41771</v>
      </c>
      <c r="G185" s="85">
        <f t="shared" si="22"/>
        <v>0.0725</v>
      </c>
      <c r="H185" s="86">
        <f t="shared" si="23"/>
        <v>45521988.98890004</v>
      </c>
      <c r="I185" s="86">
        <f t="shared" si="24"/>
        <v>45521988.9937</v>
      </c>
      <c r="J185" s="86">
        <f t="shared" si="25"/>
        <v>-790375.9849</v>
      </c>
      <c r="K185" s="86">
        <f t="shared" si="26"/>
        <v>-275028.6835</v>
      </c>
      <c r="L185" s="86">
        <f t="shared" si="27"/>
        <v>-515347.3014</v>
      </c>
      <c r="M185" s="115"/>
      <c r="N185" s="37"/>
      <c r="O185" s="21"/>
      <c r="P185" s="22"/>
    </row>
    <row r="186" spans="2:16" ht="12.75">
      <c r="B186" s="13"/>
      <c r="C186" s="14"/>
      <c r="D186" s="35"/>
      <c r="E186" s="83">
        <f t="shared" si="20"/>
        <v>171</v>
      </c>
      <c r="F186" s="84">
        <f t="shared" si="21"/>
        <v>41802</v>
      </c>
      <c r="G186" s="85">
        <f t="shared" si="22"/>
        <v>0.0725</v>
      </c>
      <c r="H186" s="86">
        <f t="shared" si="23"/>
        <v>45006641.687500045</v>
      </c>
      <c r="I186" s="86">
        <f t="shared" si="24"/>
        <v>45006641.6923</v>
      </c>
      <c r="J186" s="86">
        <f t="shared" si="25"/>
        <v>-790375.9849</v>
      </c>
      <c r="K186" s="86">
        <f t="shared" si="26"/>
        <v>-271915.1269</v>
      </c>
      <c r="L186" s="86">
        <f t="shared" si="27"/>
        <v>-518460.858</v>
      </c>
      <c r="M186" s="115"/>
      <c r="N186" s="37"/>
      <c r="O186" s="21"/>
      <c r="P186" s="22"/>
    </row>
    <row r="187" spans="2:16" ht="12.75">
      <c r="B187" s="13"/>
      <c r="C187" s="14"/>
      <c r="D187" s="35"/>
      <c r="E187" s="83">
        <f t="shared" si="20"/>
        <v>172</v>
      </c>
      <c r="F187" s="84">
        <f t="shared" si="21"/>
        <v>41832</v>
      </c>
      <c r="G187" s="85">
        <f t="shared" si="22"/>
        <v>0.0725</v>
      </c>
      <c r="H187" s="86">
        <f t="shared" si="23"/>
        <v>44488180.82940005</v>
      </c>
      <c r="I187" s="86">
        <f t="shared" si="24"/>
        <v>44488180.8343</v>
      </c>
      <c r="J187" s="86">
        <f t="shared" si="25"/>
        <v>-790375.9849</v>
      </c>
      <c r="K187" s="86">
        <f t="shared" si="26"/>
        <v>-268782.7592</v>
      </c>
      <c r="L187" s="86">
        <f t="shared" si="27"/>
        <v>-521593.2257</v>
      </c>
      <c r="M187" s="115"/>
      <c r="N187" s="37"/>
      <c r="O187" s="21"/>
      <c r="P187" s="22"/>
    </row>
    <row r="188" spans="2:16" ht="12.75">
      <c r="B188" s="13"/>
      <c r="C188" s="14"/>
      <c r="D188" s="35"/>
      <c r="E188" s="83">
        <f t="shared" si="20"/>
        <v>173</v>
      </c>
      <c r="F188" s="84">
        <f t="shared" si="21"/>
        <v>41863</v>
      </c>
      <c r="G188" s="85">
        <f t="shared" si="22"/>
        <v>0.0725</v>
      </c>
      <c r="H188" s="86">
        <f t="shared" si="23"/>
        <v>43966587.60370005</v>
      </c>
      <c r="I188" s="86">
        <f t="shared" si="24"/>
        <v>43966587.6086</v>
      </c>
      <c r="J188" s="86">
        <f t="shared" si="25"/>
        <v>-790375.9849</v>
      </c>
      <c r="K188" s="86">
        <f t="shared" si="26"/>
        <v>-265631.4668</v>
      </c>
      <c r="L188" s="86">
        <f t="shared" si="27"/>
        <v>-524744.5181</v>
      </c>
      <c r="M188" s="115"/>
      <c r="N188" s="37"/>
      <c r="O188" s="21"/>
      <c r="P188" s="22"/>
    </row>
    <row r="189" spans="2:16" ht="12.75">
      <c r="B189" s="13"/>
      <c r="C189" s="14"/>
      <c r="D189" s="35"/>
      <c r="E189" s="83">
        <f t="shared" si="20"/>
        <v>174</v>
      </c>
      <c r="F189" s="84">
        <f t="shared" si="21"/>
        <v>41894</v>
      </c>
      <c r="G189" s="85">
        <f t="shared" si="22"/>
        <v>0.0725</v>
      </c>
      <c r="H189" s="86">
        <f t="shared" si="23"/>
        <v>43441843.08560005</v>
      </c>
      <c r="I189" s="86">
        <f t="shared" si="24"/>
        <v>43441843.0905</v>
      </c>
      <c r="J189" s="86">
        <f t="shared" si="25"/>
        <v>-790375.9849</v>
      </c>
      <c r="K189" s="86">
        <f t="shared" si="26"/>
        <v>-262461.1353</v>
      </c>
      <c r="L189" s="86">
        <f t="shared" si="27"/>
        <v>-527914.8496</v>
      </c>
      <c r="M189" s="115"/>
      <c r="N189" s="37"/>
      <c r="O189" s="21"/>
      <c r="P189" s="22"/>
    </row>
    <row r="190" spans="2:16" ht="12.75">
      <c r="B190" s="13"/>
      <c r="C190" s="14"/>
      <c r="D190" s="35"/>
      <c r="E190" s="83">
        <f t="shared" si="20"/>
        <v>175</v>
      </c>
      <c r="F190" s="84">
        <f t="shared" si="21"/>
        <v>41924</v>
      </c>
      <c r="G190" s="85">
        <f t="shared" si="22"/>
        <v>0.0725</v>
      </c>
      <c r="H190" s="86">
        <f t="shared" si="23"/>
        <v>42913928.236000046</v>
      </c>
      <c r="I190" s="86">
        <f t="shared" si="24"/>
        <v>42913928.2409</v>
      </c>
      <c r="J190" s="86">
        <f t="shared" si="25"/>
        <v>-790375.9849</v>
      </c>
      <c r="K190" s="86">
        <f t="shared" si="26"/>
        <v>-259271.6498</v>
      </c>
      <c r="L190" s="86">
        <f t="shared" si="27"/>
        <v>-531104.3351</v>
      </c>
      <c r="M190" s="115"/>
      <c r="N190" s="37"/>
      <c r="O190" s="21"/>
      <c r="P190" s="22"/>
    </row>
    <row r="191" spans="2:16" ht="12.75">
      <c r="B191" s="13"/>
      <c r="C191" s="14"/>
      <c r="D191" s="35"/>
      <c r="E191" s="83">
        <f t="shared" si="20"/>
        <v>176</v>
      </c>
      <c r="F191" s="84">
        <f t="shared" si="21"/>
        <v>41955</v>
      </c>
      <c r="G191" s="85">
        <f t="shared" si="22"/>
        <v>0.0725</v>
      </c>
      <c r="H191" s="86">
        <f t="shared" si="23"/>
        <v>42382823.90080005</v>
      </c>
      <c r="I191" s="86">
        <f t="shared" si="24"/>
        <v>42382823.9058</v>
      </c>
      <c r="J191" s="86">
        <f t="shared" si="25"/>
        <v>-790375.9849</v>
      </c>
      <c r="K191" s="86">
        <f t="shared" si="26"/>
        <v>-256062.8944</v>
      </c>
      <c r="L191" s="86">
        <f t="shared" si="27"/>
        <v>-534313.0905</v>
      </c>
      <c r="M191" s="115"/>
      <c r="N191" s="37"/>
      <c r="O191" s="21"/>
      <c r="P191" s="22"/>
    </row>
    <row r="192" spans="2:16" ht="12.75">
      <c r="B192" s="13"/>
      <c r="C192" s="14"/>
      <c r="D192" s="35"/>
      <c r="E192" s="83">
        <f aca="true" t="shared" si="28" ref="E192:E255">1+E191</f>
        <v>177</v>
      </c>
      <c r="F192" s="84">
        <f aca="true" t="shared" si="29" ref="F192:F255">IF(H192&gt;0.01,DATE(YEAR($F$16),MONTH($F$16)+(E192-1)*12/PERYR,DAY($F$16)),"")</f>
        <v>41985</v>
      </c>
      <c r="G192" s="85">
        <f t="shared" si="22"/>
        <v>0.0725</v>
      </c>
      <c r="H192" s="86">
        <f t="shared" si="23"/>
        <v>41848510.81030005</v>
      </c>
      <c r="I192" s="86">
        <f t="shared" si="24"/>
        <v>41848510.8153</v>
      </c>
      <c r="J192" s="86">
        <f t="shared" si="25"/>
        <v>-790375.9849</v>
      </c>
      <c r="K192" s="86">
        <f t="shared" si="26"/>
        <v>-252834.7528</v>
      </c>
      <c r="L192" s="86">
        <f t="shared" si="27"/>
        <v>-537541.2321</v>
      </c>
      <c r="M192" s="115"/>
      <c r="N192" s="37"/>
      <c r="O192" s="21"/>
      <c r="P192" s="22"/>
    </row>
    <row r="193" spans="2:16" ht="12.75">
      <c r="B193" s="13"/>
      <c r="C193" s="14"/>
      <c r="D193" s="35"/>
      <c r="E193" s="83">
        <f t="shared" si="28"/>
        <v>178</v>
      </c>
      <c r="F193" s="84">
        <f t="shared" si="29"/>
        <v>42016</v>
      </c>
      <c r="G193" s="85">
        <f t="shared" si="22"/>
        <v>0.0725</v>
      </c>
      <c r="H193" s="86">
        <f t="shared" si="23"/>
        <v>41310969.57820005</v>
      </c>
      <c r="I193" s="86">
        <f t="shared" si="24"/>
        <v>41310969.5832</v>
      </c>
      <c r="J193" s="86">
        <f t="shared" si="25"/>
        <v>-790375.9849</v>
      </c>
      <c r="K193" s="86">
        <f t="shared" si="26"/>
        <v>-249587.1079</v>
      </c>
      <c r="L193" s="86">
        <f t="shared" si="27"/>
        <v>-540788.877</v>
      </c>
      <c r="M193" s="115"/>
      <c r="N193" s="37"/>
      <c r="O193" s="21"/>
      <c r="P193" s="22"/>
    </row>
    <row r="194" spans="2:16" ht="12.75">
      <c r="B194" s="13"/>
      <c r="C194" s="14"/>
      <c r="D194" s="35"/>
      <c r="E194" s="83">
        <f t="shared" si="28"/>
        <v>179</v>
      </c>
      <c r="F194" s="84">
        <f t="shared" si="29"/>
        <v>42047</v>
      </c>
      <c r="G194" s="85">
        <f t="shared" si="22"/>
        <v>0.0725</v>
      </c>
      <c r="H194" s="86">
        <f t="shared" si="23"/>
        <v>40770180.70110005</v>
      </c>
      <c r="I194" s="86">
        <f t="shared" si="24"/>
        <v>40770180.7062</v>
      </c>
      <c r="J194" s="86">
        <f t="shared" si="25"/>
        <v>-790375.9849</v>
      </c>
      <c r="K194" s="86">
        <f t="shared" si="26"/>
        <v>-246319.8418</v>
      </c>
      <c r="L194" s="86">
        <f t="shared" si="27"/>
        <v>-544056.1431</v>
      </c>
      <c r="M194" s="115"/>
      <c r="N194" s="37"/>
      <c r="O194" s="21"/>
      <c r="P194" s="22"/>
    </row>
    <row r="195" spans="2:16" ht="12.75">
      <c r="B195" s="13"/>
      <c r="C195" s="14"/>
      <c r="D195" s="35"/>
      <c r="E195" s="83">
        <f t="shared" si="28"/>
        <v>180</v>
      </c>
      <c r="F195" s="84">
        <f t="shared" si="29"/>
        <v>42075</v>
      </c>
      <c r="G195" s="85">
        <f t="shared" si="22"/>
        <v>0.0725</v>
      </c>
      <c r="H195" s="86">
        <f t="shared" si="23"/>
        <v>40226124.55790005</v>
      </c>
      <c r="I195" s="86">
        <f t="shared" si="24"/>
        <v>40226124.5631</v>
      </c>
      <c r="J195" s="86">
        <f t="shared" si="25"/>
        <v>-790375.9849</v>
      </c>
      <c r="K195" s="86">
        <f t="shared" si="26"/>
        <v>-243032.8359</v>
      </c>
      <c r="L195" s="86">
        <f t="shared" si="27"/>
        <v>-547343.149</v>
      </c>
      <c r="M195" s="115"/>
      <c r="N195" s="37"/>
      <c r="O195" s="21"/>
      <c r="P195" s="22"/>
    </row>
    <row r="196" spans="2:16" ht="12.75">
      <c r="B196" s="13"/>
      <c r="C196" s="14"/>
      <c r="D196" s="35"/>
      <c r="E196" s="83">
        <f t="shared" si="28"/>
        <v>181</v>
      </c>
      <c r="F196" s="84">
        <f t="shared" si="29"/>
        <v>42106</v>
      </c>
      <c r="G196" s="85">
        <f t="shared" si="22"/>
        <v>0.0725</v>
      </c>
      <c r="H196" s="86">
        <f t="shared" si="23"/>
        <v>39678781.40890005</v>
      </c>
      <c r="I196" s="86">
        <f t="shared" si="24"/>
        <v>39678781.4141</v>
      </c>
      <c r="J196" s="86">
        <f t="shared" si="25"/>
        <v>-790375.9849</v>
      </c>
      <c r="K196" s="86">
        <f t="shared" si="26"/>
        <v>-239725.971</v>
      </c>
      <c r="L196" s="86">
        <f t="shared" si="27"/>
        <v>-550650.0139</v>
      </c>
      <c r="M196" s="115"/>
      <c r="N196" s="37"/>
      <c r="O196" s="21"/>
      <c r="P196" s="22"/>
    </row>
    <row r="197" spans="2:16" ht="12.75">
      <c r="B197" s="13"/>
      <c r="C197" s="14"/>
      <c r="D197" s="35"/>
      <c r="E197" s="83">
        <f t="shared" si="28"/>
        <v>182</v>
      </c>
      <c r="F197" s="84">
        <f t="shared" si="29"/>
        <v>42136</v>
      </c>
      <c r="G197" s="85">
        <f t="shared" si="22"/>
        <v>0.0725</v>
      </c>
      <c r="H197" s="86">
        <f t="shared" si="23"/>
        <v>39128131.395000055</v>
      </c>
      <c r="I197" s="86">
        <f t="shared" si="24"/>
        <v>39128131.4002</v>
      </c>
      <c r="J197" s="86">
        <f t="shared" si="25"/>
        <v>-790375.9849</v>
      </c>
      <c r="K197" s="86">
        <f t="shared" si="26"/>
        <v>-236399.1272</v>
      </c>
      <c r="L197" s="86">
        <f t="shared" si="27"/>
        <v>-553976.8577</v>
      </c>
      <c r="M197" s="115"/>
      <c r="N197" s="37"/>
      <c r="O197" s="21"/>
      <c r="P197" s="22"/>
    </row>
    <row r="198" spans="2:16" ht="12.75">
      <c r="B198" s="13"/>
      <c r="C198" s="14"/>
      <c r="D198" s="35"/>
      <c r="E198" s="83">
        <f t="shared" si="28"/>
        <v>183</v>
      </c>
      <c r="F198" s="84">
        <f t="shared" si="29"/>
        <v>42167</v>
      </c>
      <c r="G198" s="85">
        <f t="shared" si="22"/>
        <v>0.0725</v>
      </c>
      <c r="H198" s="86">
        <f t="shared" si="23"/>
        <v>38574154.53730006</v>
      </c>
      <c r="I198" s="86">
        <f t="shared" si="24"/>
        <v>38574154.5425</v>
      </c>
      <c r="J198" s="86">
        <f t="shared" si="25"/>
        <v>-790375.9849</v>
      </c>
      <c r="K198" s="86">
        <f t="shared" si="26"/>
        <v>-233052.1837</v>
      </c>
      <c r="L198" s="86">
        <f t="shared" si="27"/>
        <v>-557323.8012</v>
      </c>
      <c r="M198" s="115"/>
      <c r="N198" s="37"/>
      <c r="O198" s="21"/>
      <c r="P198" s="22"/>
    </row>
    <row r="199" spans="2:16" ht="12.75">
      <c r="B199" s="13"/>
      <c r="C199" s="14"/>
      <c r="D199" s="35"/>
      <c r="E199" s="83">
        <f t="shared" si="28"/>
        <v>184</v>
      </c>
      <c r="F199" s="84">
        <f t="shared" si="29"/>
        <v>42197</v>
      </c>
      <c r="G199" s="85">
        <f t="shared" si="22"/>
        <v>0.0725</v>
      </c>
      <c r="H199" s="86">
        <f t="shared" si="23"/>
        <v>38016830.73600006</v>
      </c>
      <c r="I199" s="86">
        <f t="shared" si="24"/>
        <v>38016830.7413</v>
      </c>
      <c r="J199" s="86">
        <f t="shared" si="25"/>
        <v>-790375.9849</v>
      </c>
      <c r="K199" s="86">
        <f t="shared" si="26"/>
        <v>-229685.0191</v>
      </c>
      <c r="L199" s="86">
        <f t="shared" si="27"/>
        <v>-560690.9658</v>
      </c>
      <c r="M199" s="115"/>
      <c r="N199" s="37"/>
      <c r="O199" s="21"/>
      <c r="P199" s="22"/>
    </row>
    <row r="200" spans="2:16" ht="12.75">
      <c r="B200" s="13"/>
      <c r="C200" s="14"/>
      <c r="D200" s="35"/>
      <c r="E200" s="83">
        <f t="shared" si="28"/>
        <v>185</v>
      </c>
      <c r="F200" s="84">
        <f t="shared" si="29"/>
        <v>42228</v>
      </c>
      <c r="G200" s="85">
        <f t="shared" si="22"/>
        <v>0.0725</v>
      </c>
      <c r="H200" s="86">
        <f t="shared" si="23"/>
        <v>37456139.770100065</v>
      </c>
      <c r="I200" s="86">
        <f t="shared" si="24"/>
        <v>37456139.7755</v>
      </c>
      <c r="J200" s="86">
        <f t="shared" si="25"/>
        <v>-790375.9849</v>
      </c>
      <c r="K200" s="86">
        <f t="shared" si="26"/>
        <v>-226297.5111</v>
      </c>
      <c r="L200" s="86">
        <f t="shared" si="27"/>
        <v>-564078.4738</v>
      </c>
      <c r="M200" s="115"/>
      <c r="N200" s="37"/>
      <c r="O200" s="21"/>
      <c r="P200" s="22"/>
    </row>
    <row r="201" spans="2:16" ht="12.75">
      <c r="B201" s="13"/>
      <c r="C201" s="14"/>
      <c r="D201" s="35"/>
      <c r="E201" s="83">
        <f t="shared" si="28"/>
        <v>186</v>
      </c>
      <c r="F201" s="84">
        <f t="shared" si="29"/>
        <v>42259</v>
      </c>
      <c r="G201" s="85">
        <f t="shared" si="22"/>
        <v>0.0725</v>
      </c>
      <c r="H201" s="86">
        <f t="shared" si="23"/>
        <v>36892061.29630006</v>
      </c>
      <c r="I201" s="86">
        <f t="shared" si="24"/>
        <v>36892061.3017</v>
      </c>
      <c r="J201" s="86">
        <f t="shared" si="25"/>
        <v>-790375.9849</v>
      </c>
      <c r="K201" s="86">
        <f t="shared" si="26"/>
        <v>-222889.537</v>
      </c>
      <c r="L201" s="86">
        <f t="shared" si="27"/>
        <v>-567486.4479</v>
      </c>
      <c r="M201" s="115"/>
      <c r="N201" s="37"/>
      <c r="O201" s="21"/>
      <c r="P201" s="22"/>
    </row>
    <row r="202" spans="2:16" ht="12.75">
      <c r="B202" s="13"/>
      <c r="C202" s="14"/>
      <c r="D202" s="35"/>
      <c r="E202" s="83">
        <f t="shared" si="28"/>
        <v>187</v>
      </c>
      <c r="F202" s="84">
        <f t="shared" si="29"/>
        <v>42289</v>
      </c>
      <c r="G202" s="85">
        <f t="shared" si="22"/>
        <v>0.0725</v>
      </c>
      <c r="H202" s="86">
        <f t="shared" si="23"/>
        <v>36324574.848400064</v>
      </c>
      <c r="I202" s="86">
        <f t="shared" si="24"/>
        <v>36324574.8538</v>
      </c>
      <c r="J202" s="86">
        <f t="shared" si="25"/>
        <v>-790375.9849</v>
      </c>
      <c r="K202" s="86">
        <f t="shared" si="26"/>
        <v>-219460.9731</v>
      </c>
      <c r="L202" s="86">
        <f t="shared" si="27"/>
        <v>-570915.0118</v>
      </c>
      <c r="M202" s="115"/>
      <c r="N202" s="37"/>
      <c r="O202" s="21"/>
      <c r="P202" s="22"/>
    </row>
    <row r="203" spans="2:16" ht="12.75">
      <c r="B203" s="13"/>
      <c r="C203" s="14"/>
      <c r="D203" s="35"/>
      <c r="E203" s="83">
        <f t="shared" si="28"/>
        <v>188</v>
      </c>
      <c r="F203" s="84">
        <f t="shared" si="29"/>
        <v>42320</v>
      </c>
      <c r="G203" s="85">
        <f t="shared" si="22"/>
        <v>0.0725</v>
      </c>
      <c r="H203" s="86">
        <f t="shared" si="23"/>
        <v>35753659.83650006</v>
      </c>
      <c r="I203" s="86">
        <f t="shared" si="24"/>
        <v>35753659.842</v>
      </c>
      <c r="J203" s="86">
        <f t="shared" si="25"/>
        <v>-790375.9849</v>
      </c>
      <c r="K203" s="86">
        <f t="shared" si="26"/>
        <v>-216011.6949</v>
      </c>
      <c r="L203" s="86">
        <f t="shared" si="27"/>
        <v>-574364.29</v>
      </c>
      <c r="M203" s="115"/>
      <c r="N203" s="37"/>
      <c r="O203" s="21"/>
      <c r="P203" s="22"/>
    </row>
    <row r="204" spans="2:16" ht="12.75">
      <c r="B204" s="13"/>
      <c r="C204" s="14"/>
      <c r="D204" s="35"/>
      <c r="E204" s="83">
        <f t="shared" si="28"/>
        <v>189</v>
      </c>
      <c r="F204" s="84">
        <f t="shared" si="29"/>
        <v>42350</v>
      </c>
      <c r="G204" s="85">
        <f t="shared" si="22"/>
        <v>0.0725</v>
      </c>
      <c r="H204" s="86">
        <f t="shared" si="23"/>
        <v>35179295.54640006</v>
      </c>
      <c r="I204" s="86">
        <f t="shared" si="24"/>
        <v>35179295.552</v>
      </c>
      <c r="J204" s="86">
        <f t="shared" si="25"/>
        <v>-790375.9849</v>
      </c>
      <c r="K204" s="86">
        <f t="shared" si="26"/>
        <v>-212541.5773</v>
      </c>
      <c r="L204" s="86">
        <f t="shared" si="27"/>
        <v>-577834.4076</v>
      </c>
      <c r="M204" s="115"/>
      <c r="N204" s="37"/>
      <c r="O204" s="21"/>
      <c r="P204" s="22"/>
    </row>
    <row r="205" spans="2:16" ht="12.75">
      <c r="B205" s="13"/>
      <c r="C205" s="14"/>
      <c r="D205" s="35"/>
      <c r="E205" s="83">
        <f t="shared" si="28"/>
        <v>190</v>
      </c>
      <c r="F205" s="84">
        <f t="shared" si="29"/>
        <v>42381</v>
      </c>
      <c r="G205" s="85">
        <f t="shared" si="22"/>
        <v>0.0725</v>
      </c>
      <c r="H205" s="86">
        <f t="shared" si="23"/>
        <v>34601461.13870006</v>
      </c>
      <c r="I205" s="86">
        <f t="shared" si="24"/>
        <v>34601461.1444</v>
      </c>
      <c r="J205" s="86">
        <f t="shared" si="25"/>
        <v>-790375.9849</v>
      </c>
      <c r="K205" s="86">
        <f t="shared" si="26"/>
        <v>-209050.4944</v>
      </c>
      <c r="L205" s="86">
        <f t="shared" si="27"/>
        <v>-581325.4905</v>
      </c>
      <c r="M205" s="115"/>
      <c r="N205" s="37"/>
      <c r="O205" s="21"/>
      <c r="P205" s="22"/>
    </row>
    <row r="206" spans="2:16" ht="12.75">
      <c r="B206" s="13"/>
      <c r="C206" s="14"/>
      <c r="D206" s="35"/>
      <c r="E206" s="83">
        <f t="shared" si="28"/>
        <v>191</v>
      </c>
      <c r="F206" s="84">
        <f t="shared" si="29"/>
        <v>42412</v>
      </c>
      <c r="G206" s="85">
        <f t="shared" si="22"/>
        <v>0.0725</v>
      </c>
      <c r="H206" s="86">
        <f t="shared" si="23"/>
        <v>34020135.64820006</v>
      </c>
      <c r="I206" s="86">
        <f t="shared" si="24"/>
        <v>34020135.6539</v>
      </c>
      <c r="J206" s="86">
        <f t="shared" si="25"/>
        <v>-790375.9849</v>
      </c>
      <c r="K206" s="86">
        <f t="shared" si="26"/>
        <v>-205538.3196</v>
      </c>
      <c r="L206" s="86">
        <f t="shared" si="27"/>
        <v>-584837.6653</v>
      </c>
      <c r="M206" s="115"/>
      <c r="N206" s="37"/>
      <c r="O206" s="21"/>
      <c r="P206" s="22"/>
    </row>
    <row r="207" spans="2:16" ht="12.75">
      <c r="B207" s="13"/>
      <c r="C207" s="14"/>
      <c r="D207" s="35"/>
      <c r="E207" s="83">
        <f t="shared" si="28"/>
        <v>192</v>
      </c>
      <c r="F207" s="84">
        <f t="shared" si="29"/>
        <v>42441</v>
      </c>
      <c r="G207" s="85">
        <f t="shared" si="22"/>
        <v>0.0725</v>
      </c>
      <c r="H207" s="86">
        <f t="shared" si="23"/>
        <v>33435297.98280006</v>
      </c>
      <c r="I207" s="86">
        <f t="shared" si="24"/>
        <v>33435297.9886</v>
      </c>
      <c r="J207" s="86">
        <f t="shared" si="25"/>
        <v>-790375.9849</v>
      </c>
      <c r="K207" s="86">
        <f t="shared" si="26"/>
        <v>-202004.9253</v>
      </c>
      <c r="L207" s="86">
        <f t="shared" si="27"/>
        <v>-588371.0596</v>
      </c>
      <c r="M207" s="115"/>
      <c r="N207" s="37"/>
      <c r="O207" s="21"/>
      <c r="P207" s="22"/>
    </row>
    <row r="208" spans="2:16" ht="12.75">
      <c r="B208" s="13"/>
      <c r="C208" s="14"/>
      <c r="D208" s="35"/>
      <c r="E208" s="83">
        <f t="shared" si="28"/>
        <v>193</v>
      </c>
      <c r="F208" s="84">
        <f t="shared" si="29"/>
        <v>42472</v>
      </c>
      <c r="G208" s="85">
        <f t="shared" si="22"/>
        <v>0.0725</v>
      </c>
      <c r="H208" s="86">
        <f t="shared" si="23"/>
        <v>32846926.92320006</v>
      </c>
      <c r="I208" s="86">
        <f t="shared" si="24"/>
        <v>32846926.929</v>
      </c>
      <c r="J208" s="86">
        <f t="shared" si="25"/>
        <v>-790375.9849</v>
      </c>
      <c r="K208" s="86">
        <f t="shared" si="26"/>
        <v>-198450.1835</v>
      </c>
      <c r="L208" s="86">
        <f t="shared" si="27"/>
        <v>-591925.8014</v>
      </c>
      <c r="M208" s="115"/>
      <c r="N208" s="37"/>
      <c r="O208" s="21"/>
      <c r="P208" s="22"/>
    </row>
    <row r="209" spans="2:16" ht="12.75">
      <c r="B209" s="13"/>
      <c r="C209" s="14"/>
      <c r="D209" s="35"/>
      <c r="E209" s="83">
        <f t="shared" si="28"/>
        <v>194</v>
      </c>
      <c r="F209" s="84">
        <f t="shared" si="29"/>
        <v>42502</v>
      </c>
      <c r="G209" s="85">
        <f t="shared" si="22"/>
        <v>0.0725</v>
      </c>
      <c r="H209" s="86">
        <f t="shared" si="23"/>
        <v>32255001.12180006</v>
      </c>
      <c r="I209" s="86">
        <f t="shared" si="24"/>
        <v>32255001.1276</v>
      </c>
      <c r="J209" s="86">
        <f t="shared" si="25"/>
        <v>-790375.9849</v>
      </c>
      <c r="K209" s="86">
        <f t="shared" si="26"/>
        <v>-194873.9651</v>
      </c>
      <c r="L209" s="86">
        <f t="shared" si="27"/>
        <v>-595502.0198</v>
      </c>
      <c r="M209" s="115"/>
      <c r="N209" s="37"/>
      <c r="O209" s="21"/>
      <c r="P209" s="22"/>
    </row>
    <row r="210" spans="2:16" ht="12.75">
      <c r="B210" s="13"/>
      <c r="C210" s="14"/>
      <c r="D210" s="35"/>
      <c r="E210" s="83">
        <f t="shared" si="28"/>
        <v>195</v>
      </c>
      <c r="F210" s="84">
        <f t="shared" si="29"/>
        <v>42533</v>
      </c>
      <c r="G210" s="85">
        <f aca="true" t="shared" si="30" ref="G210:G255">IF(E210&lt;=data6*$C$12,G209,"")</f>
        <v>0.0725</v>
      </c>
      <c r="H210" s="86">
        <f aca="true" t="shared" si="31" ref="H210:H255">IF(OR($C$12&lt;0.05,I210&lt;0.05,PERYR&lt;0.05),0,H209+ROUND(PPMT(G209/PERYR,1,$C$11-E209+1,H209),4))</f>
        <v>31659499.10200006</v>
      </c>
      <c r="I210" s="86">
        <f aca="true" t="shared" si="32" ref="I210:I255">IF(H209&gt;0.05,ROUND(I209+L209+M209,4),0)</f>
        <v>31659499.1078</v>
      </c>
      <c r="J210" s="86">
        <f aca="true" t="shared" si="33" ref="J210:J255">IF(OR($C$12&lt;0.05,I210&lt;0.05,PERYR&lt;0.05,H210&lt;0.05),0,(ROUND(IF(J209+I210&lt;0,-I210+K210,IF($C$10=0,PMT(G210/PERYR,$C$11-E209,H210),-$C$13)),4)))</f>
        <v>-790375.9849</v>
      </c>
      <c r="K210" s="86">
        <f aca="true" t="shared" si="34" ref="K210:K255">IF(OR($C$12&lt;0.05,I210&lt;0.05,PERYR&lt;0.05,H210&lt;0.05),0,(ROUND(IPMT(G210/PERYR,1,$C$11-E209,I210),4)))</f>
        <v>-191276.1404</v>
      </c>
      <c r="L210" s="86">
        <f aca="true" t="shared" si="35" ref="L210:L255">-ROUND(MIN(I210,K210-J210),4)</f>
        <v>-599099.8445</v>
      </c>
      <c r="M210" s="115"/>
      <c r="N210" s="37"/>
      <c r="O210" s="21"/>
      <c r="P210" s="22"/>
    </row>
    <row r="211" spans="2:16" ht="12.75">
      <c r="B211" s="13"/>
      <c r="C211" s="14"/>
      <c r="D211" s="35"/>
      <c r="E211" s="83">
        <f t="shared" si="28"/>
        <v>196</v>
      </c>
      <c r="F211" s="84">
        <f t="shared" si="29"/>
        <v>42563</v>
      </c>
      <c r="G211" s="85">
        <f t="shared" si="30"/>
        <v>0.0725</v>
      </c>
      <c r="H211" s="86">
        <f t="shared" si="31"/>
        <v>31060399.25750006</v>
      </c>
      <c r="I211" s="86">
        <f t="shared" si="32"/>
        <v>31060399.2633</v>
      </c>
      <c r="J211" s="86">
        <f t="shared" si="33"/>
        <v>-790375.9849</v>
      </c>
      <c r="K211" s="86">
        <f t="shared" si="34"/>
        <v>-187656.5789</v>
      </c>
      <c r="L211" s="86">
        <f t="shared" si="35"/>
        <v>-602719.406</v>
      </c>
      <c r="M211" s="115"/>
      <c r="N211" s="37"/>
      <c r="O211" s="21"/>
      <c r="P211" s="22"/>
    </row>
    <row r="212" spans="2:16" ht="12.75">
      <c r="B212" s="13"/>
      <c r="C212" s="14"/>
      <c r="D212" s="35"/>
      <c r="E212" s="83">
        <f t="shared" si="28"/>
        <v>197</v>
      </c>
      <c r="F212" s="84">
        <f t="shared" si="29"/>
        <v>42594</v>
      </c>
      <c r="G212" s="85">
        <f t="shared" si="30"/>
        <v>0.0725</v>
      </c>
      <c r="H212" s="86">
        <f t="shared" si="31"/>
        <v>30457679.85140006</v>
      </c>
      <c r="I212" s="86">
        <f t="shared" si="32"/>
        <v>30457679.8573</v>
      </c>
      <c r="J212" s="86">
        <f t="shared" si="33"/>
        <v>-790375.9849</v>
      </c>
      <c r="K212" s="86">
        <f t="shared" si="34"/>
        <v>-184015.1491</v>
      </c>
      <c r="L212" s="86">
        <f t="shared" si="35"/>
        <v>-606360.8358</v>
      </c>
      <c r="M212" s="115"/>
      <c r="N212" s="37"/>
      <c r="O212" s="21"/>
      <c r="P212" s="22"/>
    </row>
    <row r="213" spans="2:16" ht="12.75">
      <c r="B213" s="13"/>
      <c r="C213" s="14"/>
      <c r="D213" s="35"/>
      <c r="E213" s="83">
        <f t="shared" si="28"/>
        <v>198</v>
      </c>
      <c r="F213" s="84">
        <f t="shared" si="29"/>
        <v>42625</v>
      </c>
      <c r="G213" s="85">
        <f t="shared" si="30"/>
        <v>0.0725</v>
      </c>
      <c r="H213" s="86">
        <f t="shared" si="31"/>
        <v>29851319.01560006</v>
      </c>
      <c r="I213" s="86">
        <f t="shared" si="32"/>
        <v>29851319.0215</v>
      </c>
      <c r="J213" s="86">
        <f t="shared" si="33"/>
        <v>-790375.9849</v>
      </c>
      <c r="K213" s="86">
        <f t="shared" si="34"/>
        <v>-180351.7191</v>
      </c>
      <c r="L213" s="86">
        <f t="shared" si="35"/>
        <v>-610024.2658</v>
      </c>
      <c r="M213" s="115"/>
      <c r="N213" s="37"/>
      <c r="O213" s="21"/>
      <c r="P213" s="22"/>
    </row>
    <row r="214" spans="2:16" ht="12.75">
      <c r="B214" s="13"/>
      <c r="C214" s="14"/>
      <c r="D214" s="35"/>
      <c r="E214" s="83">
        <f t="shared" si="28"/>
        <v>199</v>
      </c>
      <c r="F214" s="84">
        <f t="shared" si="29"/>
        <v>42655</v>
      </c>
      <c r="G214" s="85">
        <f t="shared" si="30"/>
        <v>0.0725</v>
      </c>
      <c r="H214" s="86">
        <f t="shared" si="31"/>
        <v>29241294.74970006</v>
      </c>
      <c r="I214" s="86">
        <f t="shared" si="32"/>
        <v>29241294.7557</v>
      </c>
      <c r="J214" s="86">
        <f t="shared" si="33"/>
        <v>-790375.9849</v>
      </c>
      <c r="K214" s="86">
        <f t="shared" si="34"/>
        <v>-176666.1558</v>
      </c>
      <c r="L214" s="86">
        <f t="shared" si="35"/>
        <v>-613709.8291</v>
      </c>
      <c r="M214" s="115"/>
      <c r="N214" s="37"/>
      <c r="O214" s="21"/>
      <c r="P214" s="22"/>
    </row>
    <row r="215" spans="2:16" ht="12.75">
      <c r="B215" s="13"/>
      <c r="C215" s="14"/>
      <c r="D215" s="35"/>
      <c r="E215" s="83">
        <f t="shared" si="28"/>
        <v>200</v>
      </c>
      <c r="F215" s="84">
        <f t="shared" si="29"/>
        <v>42686</v>
      </c>
      <c r="G215" s="85">
        <f t="shared" si="30"/>
        <v>0.0725</v>
      </c>
      <c r="H215" s="86">
        <f t="shared" si="31"/>
        <v>28627584.920600057</v>
      </c>
      <c r="I215" s="86">
        <f t="shared" si="32"/>
        <v>28627584.9266</v>
      </c>
      <c r="J215" s="86">
        <f t="shared" si="33"/>
        <v>-790375.9849</v>
      </c>
      <c r="K215" s="86">
        <f t="shared" si="34"/>
        <v>-172958.3256</v>
      </c>
      <c r="L215" s="86">
        <f t="shared" si="35"/>
        <v>-617417.6593</v>
      </c>
      <c r="M215" s="115"/>
      <c r="N215" s="37"/>
      <c r="O215" s="21"/>
      <c r="P215" s="22"/>
    </row>
    <row r="216" spans="2:16" ht="12.75">
      <c r="B216" s="13"/>
      <c r="C216" s="14"/>
      <c r="D216" s="35"/>
      <c r="E216" s="83">
        <f t="shared" si="28"/>
        <v>201</v>
      </c>
      <c r="F216" s="84">
        <f t="shared" si="29"/>
        <v>42716</v>
      </c>
      <c r="G216" s="85">
        <f t="shared" si="30"/>
        <v>0.0725</v>
      </c>
      <c r="H216" s="86">
        <f t="shared" si="31"/>
        <v>28010167.261200055</v>
      </c>
      <c r="I216" s="86">
        <f t="shared" si="32"/>
        <v>28010167.2673</v>
      </c>
      <c r="J216" s="86">
        <f t="shared" si="33"/>
        <v>-790375.9849</v>
      </c>
      <c r="K216" s="86">
        <f t="shared" si="34"/>
        <v>-169228.0939</v>
      </c>
      <c r="L216" s="86">
        <f t="shared" si="35"/>
        <v>-621147.891</v>
      </c>
      <c r="M216" s="115"/>
      <c r="N216" s="37"/>
      <c r="O216" s="21"/>
      <c r="P216" s="22"/>
    </row>
    <row r="217" spans="2:16" ht="12.75">
      <c r="B217" s="13"/>
      <c r="C217" s="14"/>
      <c r="D217" s="35"/>
      <c r="E217" s="83">
        <f t="shared" si="28"/>
        <v>202</v>
      </c>
      <c r="F217" s="84">
        <f t="shared" si="29"/>
        <v>42747</v>
      </c>
      <c r="G217" s="85">
        <f t="shared" si="30"/>
        <v>0.0725</v>
      </c>
      <c r="H217" s="86">
        <f t="shared" si="31"/>
        <v>27389019.370200057</v>
      </c>
      <c r="I217" s="86">
        <f t="shared" si="32"/>
        <v>27389019.3763</v>
      </c>
      <c r="J217" s="86">
        <f t="shared" si="33"/>
        <v>-790375.9849</v>
      </c>
      <c r="K217" s="86">
        <f t="shared" si="34"/>
        <v>-165475.3254</v>
      </c>
      <c r="L217" s="86">
        <f t="shared" si="35"/>
        <v>-624900.6595</v>
      </c>
      <c r="M217" s="115"/>
      <c r="N217" s="37"/>
      <c r="O217" s="21"/>
      <c r="P217" s="22"/>
    </row>
    <row r="218" spans="2:16" ht="12.75">
      <c r="B218" s="13"/>
      <c r="C218" s="14"/>
      <c r="D218" s="35"/>
      <c r="E218" s="83">
        <f t="shared" si="28"/>
        <v>203</v>
      </c>
      <c r="F218" s="84">
        <f t="shared" si="29"/>
        <v>42778</v>
      </c>
      <c r="G218" s="85">
        <f t="shared" si="30"/>
        <v>0.0725</v>
      </c>
      <c r="H218" s="86">
        <f t="shared" si="31"/>
        <v>26764118.710600056</v>
      </c>
      <c r="I218" s="86">
        <f t="shared" si="32"/>
        <v>26764118.7168</v>
      </c>
      <c r="J218" s="86">
        <f t="shared" si="33"/>
        <v>-790375.9849</v>
      </c>
      <c r="K218" s="86">
        <f t="shared" si="34"/>
        <v>-161699.8839</v>
      </c>
      <c r="L218" s="86">
        <f t="shared" si="35"/>
        <v>-628676.101</v>
      </c>
      <c r="M218" s="115"/>
      <c r="N218" s="37"/>
      <c r="O218" s="21"/>
      <c r="P218" s="22"/>
    </row>
    <row r="219" spans="2:16" ht="12.75">
      <c r="B219" s="13"/>
      <c r="C219" s="14"/>
      <c r="D219" s="35"/>
      <c r="E219" s="83">
        <f t="shared" si="28"/>
        <v>204</v>
      </c>
      <c r="F219" s="84">
        <f t="shared" si="29"/>
        <v>42806</v>
      </c>
      <c r="G219" s="85">
        <f t="shared" si="30"/>
        <v>0.0725</v>
      </c>
      <c r="H219" s="86">
        <f t="shared" si="31"/>
        <v>26135442.609600056</v>
      </c>
      <c r="I219" s="86">
        <f t="shared" si="32"/>
        <v>26135442.6158</v>
      </c>
      <c r="J219" s="86">
        <f t="shared" si="33"/>
        <v>-790375.9849</v>
      </c>
      <c r="K219" s="86">
        <f t="shared" si="34"/>
        <v>-157901.6325</v>
      </c>
      <c r="L219" s="86">
        <f t="shared" si="35"/>
        <v>-632474.3524</v>
      </c>
      <c r="M219" s="115"/>
      <c r="N219" s="37"/>
      <c r="O219" s="21"/>
      <c r="P219" s="22"/>
    </row>
    <row r="220" spans="2:16" ht="12.75">
      <c r="B220" s="13"/>
      <c r="C220" s="14"/>
      <c r="D220" s="35"/>
      <c r="E220" s="83">
        <f t="shared" si="28"/>
        <v>205</v>
      </c>
      <c r="F220" s="84">
        <f t="shared" si="29"/>
        <v>42837</v>
      </c>
      <c r="G220" s="85">
        <f t="shared" si="30"/>
        <v>0.0725</v>
      </c>
      <c r="H220" s="86">
        <f t="shared" si="31"/>
        <v>25502968.257100057</v>
      </c>
      <c r="I220" s="86">
        <f t="shared" si="32"/>
        <v>25502968.2634</v>
      </c>
      <c r="J220" s="86">
        <f t="shared" si="33"/>
        <v>-790375.9849</v>
      </c>
      <c r="K220" s="86">
        <f t="shared" si="34"/>
        <v>-154080.4333</v>
      </c>
      <c r="L220" s="86">
        <f t="shared" si="35"/>
        <v>-636295.5516</v>
      </c>
      <c r="M220" s="115"/>
      <c r="N220" s="37"/>
      <c r="O220" s="21"/>
      <c r="P220" s="22"/>
    </row>
    <row r="221" spans="2:16" ht="12.75">
      <c r="B221" s="13"/>
      <c r="C221" s="14"/>
      <c r="D221" s="35"/>
      <c r="E221" s="83">
        <f t="shared" si="28"/>
        <v>206</v>
      </c>
      <c r="F221" s="84">
        <f t="shared" si="29"/>
        <v>42867</v>
      </c>
      <c r="G221" s="85">
        <f t="shared" si="30"/>
        <v>0.0725</v>
      </c>
      <c r="H221" s="86">
        <f t="shared" si="31"/>
        <v>24866672.705400057</v>
      </c>
      <c r="I221" s="86">
        <f t="shared" si="32"/>
        <v>24866672.7118</v>
      </c>
      <c r="J221" s="86">
        <f t="shared" si="33"/>
        <v>-790375.9849</v>
      </c>
      <c r="K221" s="86">
        <f t="shared" si="34"/>
        <v>-150236.1476</v>
      </c>
      <c r="L221" s="86">
        <f t="shared" si="35"/>
        <v>-640139.8373</v>
      </c>
      <c r="M221" s="115"/>
      <c r="N221" s="37"/>
      <c r="O221" s="21"/>
      <c r="P221" s="22"/>
    </row>
    <row r="222" spans="2:16" ht="12.75">
      <c r="B222" s="13"/>
      <c r="C222" s="14"/>
      <c r="D222" s="35"/>
      <c r="E222" s="83">
        <f t="shared" si="28"/>
        <v>207</v>
      </c>
      <c r="F222" s="84">
        <f t="shared" si="29"/>
        <v>42898</v>
      </c>
      <c r="G222" s="85">
        <f t="shared" si="30"/>
        <v>0.0725</v>
      </c>
      <c r="H222" s="86">
        <f t="shared" si="31"/>
        <v>24226532.86810006</v>
      </c>
      <c r="I222" s="86">
        <f t="shared" si="32"/>
        <v>24226532.8745</v>
      </c>
      <c r="J222" s="86">
        <f t="shared" si="33"/>
        <v>-790375.9849</v>
      </c>
      <c r="K222" s="86">
        <f t="shared" si="34"/>
        <v>-146368.6361</v>
      </c>
      <c r="L222" s="86">
        <f t="shared" si="35"/>
        <v>-644007.3488</v>
      </c>
      <c r="M222" s="115"/>
      <c r="N222" s="37"/>
      <c r="O222" s="21"/>
      <c r="P222" s="22"/>
    </row>
    <row r="223" spans="2:16" ht="12.75">
      <c r="B223" s="13"/>
      <c r="C223" s="14"/>
      <c r="D223" s="35"/>
      <c r="E223" s="83">
        <f t="shared" si="28"/>
        <v>208</v>
      </c>
      <c r="F223" s="84">
        <f t="shared" si="29"/>
        <v>42928</v>
      </c>
      <c r="G223" s="85">
        <f t="shared" si="30"/>
        <v>0.0725</v>
      </c>
      <c r="H223" s="86">
        <f t="shared" si="31"/>
        <v>23582525.51930006</v>
      </c>
      <c r="I223" s="86">
        <f t="shared" si="32"/>
        <v>23582525.5257</v>
      </c>
      <c r="J223" s="86">
        <f t="shared" si="33"/>
        <v>-790375.9849</v>
      </c>
      <c r="K223" s="86">
        <f t="shared" si="34"/>
        <v>-142477.7584</v>
      </c>
      <c r="L223" s="86">
        <f t="shared" si="35"/>
        <v>-647898.2265</v>
      </c>
      <c r="M223" s="115"/>
      <c r="N223" s="37"/>
      <c r="O223" s="21"/>
      <c r="P223" s="22"/>
    </row>
    <row r="224" spans="2:16" ht="12.75">
      <c r="B224" s="13"/>
      <c r="C224" s="14"/>
      <c r="D224" s="35"/>
      <c r="E224" s="83">
        <f t="shared" si="28"/>
        <v>209</v>
      </c>
      <c r="F224" s="84">
        <f t="shared" si="29"/>
        <v>42959</v>
      </c>
      <c r="G224" s="85">
        <f t="shared" si="30"/>
        <v>0.0725</v>
      </c>
      <c r="H224" s="86">
        <f t="shared" si="31"/>
        <v>22934627.29270006</v>
      </c>
      <c r="I224" s="86">
        <f t="shared" si="32"/>
        <v>22934627.2992</v>
      </c>
      <c r="J224" s="86">
        <f t="shared" si="33"/>
        <v>-790375.9849</v>
      </c>
      <c r="K224" s="86">
        <f t="shared" si="34"/>
        <v>-138563.3733</v>
      </c>
      <c r="L224" s="86">
        <f t="shared" si="35"/>
        <v>-651812.6116</v>
      </c>
      <c r="M224" s="115"/>
      <c r="N224" s="37"/>
      <c r="O224" s="21"/>
      <c r="P224" s="22"/>
    </row>
    <row r="225" spans="2:16" ht="12.75">
      <c r="B225" s="13"/>
      <c r="C225" s="14"/>
      <c r="D225" s="35"/>
      <c r="E225" s="83">
        <f t="shared" si="28"/>
        <v>210</v>
      </c>
      <c r="F225" s="84">
        <f t="shared" si="29"/>
        <v>42990</v>
      </c>
      <c r="G225" s="85">
        <f t="shared" si="30"/>
        <v>0.0725</v>
      </c>
      <c r="H225" s="86">
        <f t="shared" si="31"/>
        <v>22282814.68100006</v>
      </c>
      <c r="I225" s="86">
        <f t="shared" si="32"/>
        <v>22282814.6876</v>
      </c>
      <c r="J225" s="86">
        <f t="shared" si="33"/>
        <v>-790375.9849</v>
      </c>
      <c r="K225" s="86">
        <f t="shared" si="34"/>
        <v>-134625.3387</v>
      </c>
      <c r="L225" s="86">
        <f t="shared" si="35"/>
        <v>-655750.6462</v>
      </c>
      <c r="M225" s="115"/>
      <c r="N225" s="37"/>
      <c r="O225" s="21"/>
      <c r="P225" s="22"/>
    </row>
    <row r="226" spans="2:16" ht="12.75">
      <c r="B226" s="13"/>
      <c r="C226" s="14"/>
      <c r="D226" s="35"/>
      <c r="E226" s="83">
        <f t="shared" si="28"/>
        <v>211</v>
      </c>
      <c r="F226" s="84">
        <f t="shared" si="29"/>
        <v>43020</v>
      </c>
      <c r="G226" s="85">
        <f t="shared" si="30"/>
        <v>0.0725</v>
      </c>
      <c r="H226" s="86">
        <f t="shared" si="31"/>
        <v>21627064.03480006</v>
      </c>
      <c r="I226" s="86">
        <f t="shared" si="32"/>
        <v>21627064.0414</v>
      </c>
      <c r="J226" s="86">
        <f t="shared" si="33"/>
        <v>-790375.9849</v>
      </c>
      <c r="K226" s="86">
        <f t="shared" si="34"/>
        <v>-130663.5119</v>
      </c>
      <c r="L226" s="86">
        <f t="shared" si="35"/>
        <v>-659712.473</v>
      </c>
      <c r="M226" s="115"/>
      <c r="N226" s="37"/>
      <c r="O226" s="21"/>
      <c r="P226" s="22"/>
    </row>
    <row r="227" spans="2:16" ht="12.75">
      <c r="B227" s="13"/>
      <c r="C227" s="14"/>
      <c r="D227" s="35"/>
      <c r="E227" s="83">
        <f t="shared" si="28"/>
        <v>212</v>
      </c>
      <c r="F227" s="84">
        <f t="shared" si="29"/>
        <v>43051</v>
      </c>
      <c r="G227" s="85">
        <f t="shared" si="30"/>
        <v>0.0725</v>
      </c>
      <c r="H227" s="86">
        <f t="shared" si="31"/>
        <v>20967351.56180006</v>
      </c>
      <c r="I227" s="86">
        <f t="shared" si="32"/>
        <v>20967351.5684</v>
      </c>
      <c r="J227" s="86">
        <f t="shared" si="33"/>
        <v>-790375.9849</v>
      </c>
      <c r="K227" s="86">
        <f t="shared" si="34"/>
        <v>-126677.7491</v>
      </c>
      <c r="L227" s="86">
        <f t="shared" si="35"/>
        <v>-663698.2358</v>
      </c>
      <c r="M227" s="115"/>
      <c r="N227" s="37"/>
      <c r="O227" s="21"/>
      <c r="P227" s="22"/>
    </row>
    <row r="228" spans="2:16" ht="12.75">
      <c r="B228" s="13"/>
      <c r="C228" s="14"/>
      <c r="D228" s="35"/>
      <c r="E228" s="83">
        <f t="shared" si="28"/>
        <v>213</v>
      </c>
      <c r="F228" s="84">
        <f t="shared" si="29"/>
        <v>43081</v>
      </c>
      <c r="G228" s="85">
        <f t="shared" si="30"/>
        <v>0.0725</v>
      </c>
      <c r="H228" s="86">
        <f t="shared" si="31"/>
        <v>20303653.32590006</v>
      </c>
      <c r="I228" s="86">
        <f t="shared" si="32"/>
        <v>20303653.3326</v>
      </c>
      <c r="J228" s="86">
        <f t="shared" si="33"/>
        <v>-790375.9849</v>
      </c>
      <c r="K228" s="86">
        <f t="shared" si="34"/>
        <v>-122667.9056</v>
      </c>
      <c r="L228" s="86">
        <f t="shared" si="35"/>
        <v>-667708.0793</v>
      </c>
      <c r="M228" s="115"/>
      <c r="N228" s="37"/>
      <c r="O228" s="21"/>
      <c r="P228" s="22"/>
    </row>
    <row r="229" spans="2:16" ht="12.75">
      <c r="B229" s="13"/>
      <c r="C229" s="14"/>
      <c r="D229" s="35"/>
      <c r="E229" s="83">
        <f t="shared" si="28"/>
        <v>214</v>
      </c>
      <c r="F229" s="84">
        <f t="shared" si="29"/>
        <v>43112</v>
      </c>
      <c r="G229" s="85">
        <f t="shared" si="30"/>
        <v>0.0725</v>
      </c>
      <c r="H229" s="86">
        <f t="shared" si="31"/>
        <v>19635945.24650006</v>
      </c>
      <c r="I229" s="86">
        <f t="shared" si="32"/>
        <v>19635945.2533</v>
      </c>
      <c r="J229" s="86">
        <f t="shared" si="33"/>
        <v>-790375.9849</v>
      </c>
      <c r="K229" s="86">
        <f t="shared" si="34"/>
        <v>-118633.8359</v>
      </c>
      <c r="L229" s="86">
        <f t="shared" si="35"/>
        <v>-671742.149</v>
      </c>
      <c r="M229" s="115"/>
      <c r="N229" s="37"/>
      <c r="O229" s="21"/>
      <c r="P229" s="22"/>
    </row>
    <row r="230" spans="2:16" ht="12.75">
      <c r="B230" s="13"/>
      <c r="C230" s="14"/>
      <c r="D230" s="35"/>
      <c r="E230" s="83">
        <f t="shared" si="28"/>
        <v>215</v>
      </c>
      <c r="F230" s="84">
        <f t="shared" si="29"/>
        <v>43143</v>
      </c>
      <c r="G230" s="85">
        <f t="shared" si="30"/>
        <v>0.0725</v>
      </c>
      <c r="H230" s="86">
        <f t="shared" si="31"/>
        <v>18964203.09740006</v>
      </c>
      <c r="I230" s="86">
        <f t="shared" si="32"/>
        <v>18964203.1043</v>
      </c>
      <c r="J230" s="86">
        <f t="shared" si="33"/>
        <v>-790375.9849</v>
      </c>
      <c r="K230" s="86">
        <f t="shared" si="34"/>
        <v>-114575.3938</v>
      </c>
      <c r="L230" s="86">
        <f t="shared" si="35"/>
        <v>-675800.5911</v>
      </c>
      <c r="M230" s="115"/>
      <c r="N230" s="37"/>
      <c r="O230" s="21"/>
      <c r="P230" s="22"/>
    </row>
    <row r="231" spans="2:16" ht="12.75">
      <c r="B231" s="13"/>
      <c r="C231" s="14"/>
      <c r="D231" s="35"/>
      <c r="E231" s="83">
        <f t="shared" si="28"/>
        <v>216</v>
      </c>
      <c r="F231" s="84">
        <f t="shared" si="29"/>
        <v>43171</v>
      </c>
      <c r="G231" s="85">
        <f t="shared" si="30"/>
        <v>0.0725</v>
      </c>
      <c r="H231" s="86">
        <f t="shared" si="31"/>
        <v>18288402.50620006</v>
      </c>
      <c r="I231" s="86">
        <f t="shared" si="32"/>
        <v>18288402.5132</v>
      </c>
      <c r="J231" s="86">
        <f t="shared" si="33"/>
        <v>-790375.9849</v>
      </c>
      <c r="K231" s="86">
        <f t="shared" si="34"/>
        <v>-110492.4319</v>
      </c>
      <c r="L231" s="86">
        <f t="shared" si="35"/>
        <v>-679883.553</v>
      </c>
      <c r="M231" s="115"/>
      <c r="N231" s="37"/>
      <c r="O231" s="21"/>
      <c r="P231" s="22"/>
    </row>
    <row r="232" spans="2:16" ht="12.75">
      <c r="B232" s="13"/>
      <c r="C232" s="14"/>
      <c r="D232" s="35"/>
      <c r="E232" s="83">
        <f t="shared" si="28"/>
        <v>217</v>
      </c>
      <c r="F232" s="84">
        <f t="shared" si="29"/>
        <v>43202</v>
      </c>
      <c r="G232" s="85">
        <f t="shared" si="30"/>
        <v>0.0725</v>
      </c>
      <c r="H232" s="86">
        <f t="shared" si="31"/>
        <v>17608518.95310006</v>
      </c>
      <c r="I232" s="86">
        <f t="shared" si="32"/>
        <v>17608518.9602</v>
      </c>
      <c r="J232" s="86">
        <f t="shared" si="33"/>
        <v>-790375.9849</v>
      </c>
      <c r="K232" s="86">
        <f t="shared" si="34"/>
        <v>-106384.8021</v>
      </c>
      <c r="L232" s="86">
        <f t="shared" si="35"/>
        <v>-683991.1828</v>
      </c>
      <c r="M232" s="115"/>
      <c r="N232" s="37"/>
      <c r="O232" s="21"/>
      <c r="P232" s="22"/>
    </row>
    <row r="233" spans="2:16" ht="12.75">
      <c r="B233" s="13"/>
      <c r="C233" s="14"/>
      <c r="D233" s="35"/>
      <c r="E233" s="83">
        <f t="shared" si="28"/>
        <v>218</v>
      </c>
      <c r="F233" s="84">
        <f t="shared" si="29"/>
        <v>43232</v>
      </c>
      <c r="G233" s="85">
        <f t="shared" si="30"/>
        <v>0.0725</v>
      </c>
      <c r="H233" s="86">
        <f t="shared" si="31"/>
        <v>16924527.77020006</v>
      </c>
      <c r="I233" s="86">
        <f t="shared" si="32"/>
        <v>16924527.7774</v>
      </c>
      <c r="J233" s="86">
        <f t="shared" si="33"/>
        <v>-790375.9849</v>
      </c>
      <c r="K233" s="86">
        <f t="shared" si="34"/>
        <v>-102252.3553</v>
      </c>
      <c r="L233" s="86">
        <f t="shared" si="35"/>
        <v>-688123.6296</v>
      </c>
      <c r="M233" s="115"/>
      <c r="N233" s="37"/>
      <c r="O233" s="21"/>
      <c r="P233" s="22"/>
    </row>
    <row r="234" spans="2:16" ht="12.75">
      <c r="B234" s="13"/>
      <c r="C234" s="14"/>
      <c r="D234" s="35"/>
      <c r="E234" s="83">
        <f t="shared" si="28"/>
        <v>219</v>
      </c>
      <c r="F234" s="84">
        <f t="shared" si="29"/>
        <v>43263</v>
      </c>
      <c r="G234" s="85">
        <f t="shared" si="30"/>
        <v>0.0725</v>
      </c>
      <c r="H234" s="86">
        <f t="shared" si="31"/>
        <v>16236404.14060006</v>
      </c>
      <c r="I234" s="86">
        <f t="shared" si="32"/>
        <v>16236404.1478</v>
      </c>
      <c r="J234" s="86">
        <f t="shared" si="33"/>
        <v>-790375.9849</v>
      </c>
      <c r="K234" s="86">
        <f t="shared" si="34"/>
        <v>-98094.9417</v>
      </c>
      <c r="L234" s="86">
        <f t="shared" si="35"/>
        <v>-692281.0432</v>
      </c>
      <c r="M234" s="115"/>
      <c r="N234" s="37"/>
      <c r="O234" s="21"/>
      <c r="P234" s="22"/>
    </row>
    <row r="235" spans="2:16" ht="12.75">
      <c r="B235" s="13"/>
      <c r="C235" s="14"/>
      <c r="D235" s="35"/>
      <c r="E235" s="83">
        <f t="shared" si="28"/>
        <v>220</v>
      </c>
      <c r="F235" s="84">
        <f t="shared" si="29"/>
        <v>43293</v>
      </c>
      <c r="G235" s="85">
        <f t="shared" si="30"/>
        <v>0.0725</v>
      </c>
      <c r="H235" s="86">
        <f t="shared" si="31"/>
        <v>15544123.09740006</v>
      </c>
      <c r="I235" s="86">
        <f t="shared" si="32"/>
        <v>15544123.1046</v>
      </c>
      <c r="J235" s="86">
        <f t="shared" si="33"/>
        <v>-790375.9849</v>
      </c>
      <c r="K235" s="86">
        <f t="shared" si="34"/>
        <v>-93912.4104</v>
      </c>
      <c r="L235" s="86">
        <f t="shared" si="35"/>
        <v>-696463.5745</v>
      </c>
      <c r="M235" s="115"/>
      <c r="N235" s="37"/>
      <c r="O235" s="21"/>
      <c r="P235" s="22"/>
    </row>
    <row r="236" spans="2:16" ht="12.75">
      <c r="B236" s="13"/>
      <c r="C236" s="14"/>
      <c r="D236" s="35"/>
      <c r="E236" s="83">
        <f t="shared" si="28"/>
        <v>221</v>
      </c>
      <c r="F236" s="84">
        <f t="shared" si="29"/>
        <v>43324</v>
      </c>
      <c r="G236" s="85">
        <f t="shared" si="30"/>
        <v>0.0725</v>
      </c>
      <c r="H236" s="86">
        <f t="shared" si="31"/>
        <v>14847659.52290006</v>
      </c>
      <c r="I236" s="86">
        <f t="shared" si="32"/>
        <v>14847659.5301</v>
      </c>
      <c r="J236" s="86">
        <f t="shared" si="33"/>
        <v>-790375.9849</v>
      </c>
      <c r="K236" s="86">
        <f t="shared" si="34"/>
        <v>-89704.6097</v>
      </c>
      <c r="L236" s="86">
        <f t="shared" si="35"/>
        <v>-700671.3752</v>
      </c>
      <c r="M236" s="115"/>
      <c r="N236" s="37"/>
      <c r="O236" s="21"/>
      <c r="P236" s="22"/>
    </row>
    <row r="237" spans="2:16" ht="12.75">
      <c r="B237" s="13"/>
      <c r="C237" s="14"/>
      <c r="D237" s="35"/>
      <c r="E237" s="83">
        <f t="shared" si="28"/>
        <v>222</v>
      </c>
      <c r="F237" s="84">
        <f t="shared" si="29"/>
        <v>43355</v>
      </c>
      <c r="G237" s="85">
        <f t="shared" si="30"/>
        <v>0.0725</v>
      </c>
      <c r="H237" s="86">
        <f t="shared" si="31"/>
        <v>14146988.14760006</v>
      </c>
      <c r="I237" s="86">
        <f t="shared" si="32"/>
        <v>14146988.1549</v>
      </c>
      <c r="J237" s="86">
        <f t="shared" si="33"/>
        <v>-790375.9849</v>
      </c>
      <c r="K237" s="86">
        <f t="shared" si="34"/>
        <v>-85471.3868</v>
      </c>
      <c r="L237" s="86">
        <f t="shared" si="35"/>
        <v>-704904.5981</v>
      </c>
      <c r="M237" s="115"/>
      <c r="N237" s="37"/>
      <c r="O237" s="21"/>
      <c r="P237" s="22"/>
    </row>
    <row r="238" spans="2:16" ht="12.75">
      <c r="B238" s="13"/>
      <c r="C238" s="14"/>
      <c r="D238" s="35"/>
      <c r="E238" s="83">
        <f t="shared" si="28"/>
        <v>223</v>
      </c>
      <c r="F238" s="84">
        <f t="shared" si="29"/>
        <v>43385</v>
      </c>
      <c r="G238" s="85">
        <f t="shared" si="30"/>
        <v>0.0725</v>
      </c>
      <c r="H238" s="86">
        <f t="shared" si="31"/>
        <v>13442083.54940006</v>
      </c>
      <c r="I238" s="86">
        <f t="shared" si="32"/>
        <v>13442083.5568</v>
      </c>
      <c r="J238" s="86">
        <f t="shared" si="33"/>
        <v>-790375.9849</v>
      </c>
      <c r="K238" s="86">
        <f t="shared" si="34"/>
        <v>-81212.5882</v>
      </c>
      <c r="L238" s="86">
        <f t="shared" si="35"/>
        <v>-709163.3967</v>
      </c>
      <c r="M238" s="115"/>
      <c r="N238" s="37"/>
      <c r="O238" s="21"/>
      <c r="P238" s="22"/>
    </row>
    <row r="239" spans="2:16" ht="12.75">
      <c r="B239" s="13"/>
      <c r="C239" s="14"/>
      <c r="D239" s="35"/>
      <c r="E239" s="83">
        <f t="shared" si="28"/>
        <v>224</v>
      </c>
      <c r="F239" s="84">
        <f t="shared" si="29"/>
        <v>43416</v>
      </c>
      <c r="G239" s="85">
        <f t="shared" si="30"/>
        <v>0.0725</v>
      </c>
      <c r="H239" s="86">
        <f t="shared" si="31"/>
        <v>12732920.15260006</v>
      </c>
      <c r="I239" s="86">
        <f t="shared" si="32"/>
        <v>12732920.1601</v>
      </c>
      <c r="J239" s="86">
        <f t="shared" si="33"/>
        <v>-790375.9849</v>
      </c>
      <c r="K239" s="86">
        <f t="shared" si="34"/>
        <v>-76928.0593</v>
      </c>
      <c r="L239" s="86">
        <f t="shared" si="35"/>
        <v>-713447.9256</v>
      </c>
      <c r="M239" s="115"/>
      <c r="N239" s="37"/>
      <c r="O239" s="21"/>
      <c r="P239" s="22"/>
    </row>
    <row r="240" spans="2:16" ht="12.75">
      <c r="B240" s="13"/>
      <c r="C240" s="14"/>
      <c r="D240" s="35"/>
      <c r="E240" s="83">
        <f t="shared" si="28"/>
        <v>225</v>
      </c>
      <c r="F240" s="84">
        <f t="shared" si="29"/>
        <v>43446</v>
      </c>
      <c r="G240" s="85">
        <f t="shared" si="30"/>
        <v>0.0725</v>
      </c>
      <c r="H240" s="86">
        <f t="shared" si="31"/>
        <v>12019472.22690006</v>
      </c>
      <c r="I240" s="86">
        <f t="shared" si="32"/>
        <v>12019472.2345</v>
      </c>
      <c r="J240" s="86">
        <f t="shared" si="33"/>
        <v>-790375.9849</v>
      </c>
      <c r="K240" s="86">
        <f t="shared" si="34"/>
        <v>-72617.6448</v>
      </c>
      <c r="L240" s="86">
        <f t="shared" si="35"/>
        <v>-717758.3401</v>
      </c>
      <c r="M240" s="115"/>
      <c r="N240" s="37"/>
      <c r="O240" s="21"/>
      <c r="P240" s="22"/>
    </row>
    <row r="241" spans="2:16" ht="12.75">
      <c r="B241" s="13"/>
      <c r="C241" s="14"/>
      <c r="D241" s="35"/>
      <c r="E241" s="83">
        <f t="shared" si="28"/>
        <v>226</v>
      </c>
      <c r="F241" s="84">
        <f t="shared" si="29"/>
        <v>43477</v>
      </c>
      <c r="G241" s="85">
        <f t="shared" si="30"/>
        <v>0.0725</v>
      </c>
      <c r="H241" s="86">
        <f t="shared" si="31"/>
        <v>11301713.88670006</v>
      </c>
      <c r="I241" s="86">
        <f t="shared" si="32"/>
        <v>11301713.8944</v>
      </c>
      <c r="J241" s="86">
        <f t="shared" si="33"/>
        <v>-790375.9849</v>
      </c>
      <c r="K241" s="86">
        <f t="shared" si="34"/>
        <v>-68281.1881</v>
      </c>
      <c r="L241" s="86">
        <f t="shared" si="35"/>
        <v>-722094.7968</v>
      </c>
      <c r="M241" s="115"/>
      <c r="N241" s="37"/>
      <c r="O241" s="21"/>
      <c r="P241" s="22"/>
    </row>
    <row r="242" spans="2:16" ht="12.75">
      <c r="B242" s="13"/>
      <c r="C242" s="14"/>
      <c r="D242" s="35"/>
      <c r="E242" s="83">
        <f t="shared" si="28"/>
        <v>227</v>
      </c>
      <c r="F242" s="84">
        <f t="shared" si="29"/>
        <v>43508</v>
      </c>
      <c r="G242" s="85">
        <f t="shared" si="30"/>
        <v>0.0725</v>
      </c>
      <c r="H242" s="86">
        <f t="shared" si="31"/>
        <v>10579619.08980006</v>
      </c>
      <c r="I242" s="86">
        <f t="shared" si="32"/>
        <v>10579619.0976</v>
      </c>
      <c r="J242" s="86">
        <f t="shared" si="33"/>
        <v>-790375.9849</v>
      </c>
      <c r="K242" s="86">
        <f t="shared" si="34"/>
        <v>-63918.532</v>
      </c>
      <c r="L242" s="86">
        <f t="shared" si="35"/>
        <v>-726457.4529</v>
      </c>
      <c r="M242" s="115"/>
      <c r="N242" s="37"/>
      <c r="O242" s="21"/>
      <c r="P242" s="22"/>
    </row>
    <row r="243" spans="2:16" ht="12.75">
      <c r="B243" s="13"/>
      <c r="C243" s="14"/>
      <c r="D243" s="35"/>
      <c r="E243" s="83">
        <f t="shared" si="28"/>
        <v>228</v>
      </c>
      <c r="F243" s="84">
        <f t="shared" si="29"/>
        <v>43536</v>
      </c>
      <c r="G243" s="85">
        <f t="shared" si="30"/>
        <v>0.0725</v>
      </c>
      <c r="H243" s="86">
        <f t="shared" si="31"/>
        <v>9853161.63690006</v>
      </c>
      <c r="I243" s="86">
        <f t="shared" si="32"/>
        <v>9853161.6447</v>
      </c>
      <c r="J243" s="86">
        <f t="shared" si="33"/>
        <v>-790375.9849</v>
      </c>
      <c r="K243" s="86">
        <f t="shared" si="34"/>
        <v>-59529.5183</v>
      </c>
      <c r="L243" s="86">
        <f t="shared" si="35"/>
        <v>-730846.4666</v>
      </c>
      <c r="M243" s="115"/>
      <c r="N243" s="37"/>
      <c r="O243" s="21"/>
      <c r="P243" s="22"/>
    </row>
    <row r="244" spans="2:16" ht="12.75">
      <c r="B244" s="13"/>
      <c r="C244" s="14"/>
      <c r="D244" s="35"/>
      <c r="E244" s="83">
        <f t="shared" si="28"/>
        <v>229</v>
      </c>
      <c r="F244" s="84">
        <f t="shared" si="29"/>
        <v>43567</v>
      </c>
      <c r="G244" s="85">
        <f t="shared" si="30"/>
        <v>0.0725</v>
      </c>
      <c r="H244" s="86">
        <f t="shared" si="31"/>
        <v>9122315.17020006</v>
      </c>
      <c r="I244" s="86">
        <f t="shared" si="32"/>
        <v>9122315.1781</v>
      </c>
      <c r="J244" s="86">
        <f t="shared" si="33"/>
        <v>-790375.9849</v>
      </c>
      <c r="K244" s="86">
        <f t="shared" si="34"/>
        <v>-55113.9875</v>
      </c>
      <c r="L244" s="86">
        <f t="shared" si="35"/>
        <v>-735261.9974</v>
      </c>
      <c r="M244" s="115"/>
      <c r="N244" s="37"/>
      <c r="O244" s="21"/>
      <c r="P244" s="22"/>
    </row>
    <row r="245" spans="2:16" ht="12.75">
      <c r="B245" s="13"/>
      <c r="C245" s="14"/>
      <c r="D245" s="35"/>
      <c r="E245" s="83">
        <f t="shared" si="28"/>
        <v>230</v>
      </c>
      <c r="F245" s="84">
        <f t="shared" si="29"/>
        <v>43597</v>
      </c>
      <c r="G245" s="85">
        <f t="shared" si="30"/>
        <v>0.0725</v>
      </c>
      <c r="H245" s="86">
        <f t="shared" si="31"/>
        <v>8387053.172800059</v>
      </c>
      <c r="I245" s="86">
        <f t="shared" si="32"/>
        <v>8387053.1807</v>
      </c>
      <c r="J245" s="86">
        <f t="shared" si="33"/>
        <v>-790375.9849</v>
      </c>
      <c r="K245" s="86">
        <f t="shared" si="34"/>
        <v>-50671.7796</v>
      </c>
      <c r="L245" s="86">
        <f t="shared" si="35"/>
        <v>-739704.2053</v>
      </c>
      <c r="M245" s="115"/>
      <c r="N245" s="37"/>
      <c r="O245" s="21"/>
      <c r="P245" s="22"/>
    </row>
    <row r="246" spans="2:16" ht="12.75">
      <c r="B246" s="13"/>
      <c r="C246" s="14"/>
      <c r="D246" s="35"/>
      <c r="E246" s="83">
        <f t="shared" si="28"/>
        <v>231</v>
      </c>
      <c r="F246" s="84">
        <f t="shared" si="29"/>
        <v>43628</v>
      </c>
      <c r="G246" s="85">
        <f t="shared" si="30"/>
        <v>0.0725</v>
      </c>
      <c r="H246" s="86">
        <f t="shared" si="31"/>
        <v>7647348.967500059</v>
      </c>
      <c r="I246" s="86">
        <f t="shared" si="32"/>
        <v>7647348.9754</v>
      </c>
      <c r="J246" s="86">
        <f t="shared" si="33"/>
        <v>-790375.9849</v>
      </c>
      <c r="K246" s="86">
        <f t="shared" si="34"/>
        <v>-46202.7334</v>
      </c>
      <c r="L246" s="86">
        <f t="shared" si="35"/>
        <v>-744173.2515</v>
      </c>
      <c r="M246" s="115"/>
      <c r="N246" s="37"/>
      <c r="O246" s="21"/>
      <c r="P246" s="22"/>
    </row>
    <row r="247" spans="2:16" ht="12.75">
      <c r="B247" s="13"/>
      <c r="C247" s="14"/>
      <c r="D247" s="35"/>
      <c r="E247" s="83">
        <f t="shared" si="28"/>
        <v>232</v>
      </c>
      <c r="F247" s="84">
        <f t="shared" si="29"/>
        <v>43658</v>
      </c>
      <c r="G247" s="85">
        <f t="shared" si="30"/>
        <v>0.0725</v>
      </c>
      <c r="H247" s="86">
        <f t="shared" si="31"/>
        <v>6903175.715900059</v>
      </c>
      <c r="I247" s="86">
        <f t="shared" si="32"/>
        <v>6903175.7239</v>
      </c>
      <c r="J247" s="86">
        <f t="shared" si="33"/>
        <v>-790375.9849</v>
      </c>
      <c r="K247" s="86">
        <f t="shared" si="34"/>
        <v>-41706.6867</v>
      </c>
      <c r="L247" s="86">
        <f t="shared" si="35"/>
        <v>-748669.2982</v>
      </c>
      <c r="M247" s="115"/>
      <c r="N247" s="37"/>
      <c r="O247" s="21"/>
      <c r="P247" s="22"/>
    </row>
    <row r="248" spans="2:16" ht="12.75">
      <c r="B248" s="13"/>
      <c r="C248" s="14"/>
      <c r="D248" s="35"/>
      <c r="E248" s="83">
        <f t="shared" si="28"/>
        <v>233</v>
      </c>
      <c r="F248" s="84">
        <f t="shared" si="29"/>
        <v>43689</v>
      </c>
      <c r="G248" s="85">
        <f t="shared" si="30"/>
        <v>0.0725</v>
      </c>
      <c r="H248" s="86">
        <f t="shared" si="31"/>
        <v>6154506.417600059</v>
      </c>
      <c r="I248" s="86">
        <f t="shared" si="32"/>
        <v>6154506.4257</v>
      </c>
      <c r="J248" s="86">
        <f t="shared" si="33"/>
        <v>-790375.9849</v>
      </c>
      <c r="K248" s="86">
        <f t="shared" si="34"/>
        <v>-37183.4763</v>
      </c>
      <c r="L248" s="86">
        <f t="shared" si="35"/>
        <v>-753192.5086</v>
      </c>
      <c r="M248" s="115"/>
      <c r="N248" s="37"/>
      <c r="O248" s="21"/>
      <c r="P248" s="22"/>
    </row>
    <row r="249" spans="2:16" ht="12.75">
      <c r="B249" s="13"/>
      <c r="C249" s="14"/>
      <c r="D249" s="35"/>
      <c r="E249" s="83">
        <f t="shared" si="28"/>
        <v>234</v>
      </c>
      <c r="F249" s="84">
        <f t="shared" si="29"/>
        <v>43720</v>
      </c>
      <c r="G249" s="85">
        <f t="shared" si="30"/>
        <v>0.0725</v>
      </c>
      <c r="H249" s="86">
        <f t="shared" si="31"/>
        <v>5401313.908900059</v>
      </c>
      <c r="I249" s="86">
        <f t="shared" si="32"/>
        <v>5401313.9171</v>
      </c>
      <c r="J249" s="86">
        <f t="shared" si="33"/>
        <v>-790375.9849</v>
      </c>
      <c r="K249" s="86">
        <f t="shared" si="34"/>
        <v>-32632.9382</v>
      </c>
      <c r="L249" s="86">
        <f t="shared" si="35"/>
        <v>-757743.0467</v>
      </c>
      <c r="M249" s="115"/>
      <c r="N249" s="37"/>
      <c r="O249" s="21"/>
      <c r="P249" s="22"/>
    </row>
    <row r="250" spans="2:16" ht="12.75">
      <c r="B250" s="13"/>
      <c r="C250" s="14"/>
      <c r="D250" s="35"/>
      <c r="E250" s="83">
        <f t="shared" si="28"/>
        <v>235</v>
      </c>
      <c r="F250" s="84">
        <f t="shared" si="29"/>
        <v>43750</v>
      </c>
      <c r="G250" s="85">
        <f t="shared" si="30"/>
        <v>0.0725</v>
      </c>
      <c r="H250" s="86">
        <f t="shared" si="31"/>
        <v>4643570.862200059</v>
      </c>
      <c r="I250" s="86">
        <f t="shared" si="32"/>
        <v>4643570.8704</v>
      </c>
      <c r="J250" s="86">
        <f t="shared" si="33"/>
        <v>-790375.9849</v>
      </c>
      <c r="K250" s="86">
        <f t="shared" si="34"/>
        <v>-28054.9073</v>
      </c>
      <c r="L250" s="86">
        <f t="shared" si="35"/>
        <v>-762321.0776</v>
      </c>
      <c r="M250" s="115"/>
      <c r="N250" s="37"/>
      <c r="O250" s="21"/>
      <c r="P250" s="22"/>
    </row>
    <row r="251" spans="2:16" ht="12.75">
      <c r="B251" s="13"/>
      <c r="C251" s="14"/>
      <c r="D251" s="35"/>
      <c r="E251" s="83">
        <f t="shared" si="28"/>
        <v>236</v>
      </c>
      <c r="F251" s="84">
        <f t="shared" si="29"/>
        <v>43781</v>
      </c>
      <c r="G251" s="85">
        <f t="shared" si="30"/>
        <v>0.0725</v>
      </c>
      <c r="H251" s="86">
        <f t="shared" si="31"/>
        <v>3881249.784600059</v>
      </c>
      <c r="I251" s="86">
        <f t="shared" si="32"/>
        <v>3881249.7928</v>
      </c>
      <c r="J251" s="86">
        <f t="shared" si="33"/>
        <v>-790375.9849</v>
      </c>
      <c r="K251" s="86">
        <f t="shared" si="34"/>
        <v>-23449.2175</v>
      </c>
      <c r="L251" s="86">
        <f t="shared" si="35"/>
        <v>-766926.7674</v>
      </c>
      <c r="M251" s="115"/>
      <c r="N251" s="37"/>
      <c r="O251" s="21"/>
      <c r="P251" s="22"/>
    </row>
    <row r="252" spans="2:16" ht="12.75">
      <c r="B252" s="13"/>
      <c r="C252" s="14"/>
      <c r="D252" s="35"/>
      <c r="E252" s="83">
        <f t="shared" si="28"/>
        <v>237</v>
      </c>
      <c r="F252" s="84">
        <f t="shared" si="29"/>
        <v>43811</v>
      </c>
      <c r="G252" s="85">
        <f t="shared" si="30"/>
        <v>0.0725</v>
      </c>
      <c r="H252" s="86">
        <f t="shared" si="31"/>
        <v>3114323.017100059</v>
      </c>
      <c r="I252" s="86">
        <f t="shared" si="32"/>
        <v>3114323.0254</v>
      </c>
      <c r="J252" s="86">
        <f t="shared" si="33"/>
        <v>-790375.9849</v>
      </c>
      <c r="K252" s="86">
        <f t="shared" si="34"/>
        <v>-18815.7016</v>
      </c>
      <c r="L252" s="86">
        <f t="shared" si="35"/>
        <v>-771560.2833</v>
      </c>
      <c r="M252" s="115"/>
      <c r="N252" s="37"/>
      <c r="O252" s="21"/>
      <c r="P252" s="22"/>
    </row>
    <row r="253" spans="2:16" ht="12.75">
      <c r="B253" s="13"/>
      <c r="C253" s="14"/>
      <c r="D253" s="35"/>
      <c r="E253" s="83">
        <f t="shared" si="28"/>
        <v>238</v>
      </c>
      <c r="F253" s="84">
        <f t="shared" si="29"/>
        <v>43842</v>
      </c>
      <c r="G253" s="85">
        <f t="shared" si="30"/>
        <v>0.0725</v>
      </c>
      <c r="H253" s="86">
        <f t="shared" si="31"/>
        <v>2342762.733700059</v>
      </c>
      <c r="I253" s="86">
        <f t="shared" si="32"/>
        <v>2342762.7421</v>
      </c>
      <c r="J253" s="86">
        <f t="shared" si="33"/>
        <v>-790375.9849</v>
      </c>
      <c r="K253" s="86">
        <f t="shared" si="34"/>
        <v>-14154.1916</v>
      </c>
      <c r="L253" s="86">
        <f t="shared" si="35"/>
        <v>-776221.7933</v>
      </c>
      <c r="M253" s="115"/>
      <c r="N253" s="37"/>
      <c r="O253" s="21"/>
      <c r="P253" s="22"/>
    </row>
    <row r="254" spans="2:16" ht="12.75">
      <c r="B254" s="13"/>
      <c r="C254" s="14"/>
      <c r="D254" s="35"/>
      <c r="E254" s="83">
        <f t="shared" si="28"/>
        <v>239</v>
      </c>
      <c r="F254" s="84">
        <f t="shared" si="29"/>
        <v>43873</v>
      </c>
      <c r="G254" s="85">
        <f t="shared" si="30"/>
        <v>0.0725</v>
      </c>
      <c r="H254" s="86">
        <f t="shared" si="31"/>
        <v>1566540.940300059</v>
      </c>
      <c r="I254" s="86">
        <f t="shared" si="32"/>
        <v>1566540.9488</v>
      </c>
      <c r="J254" s="86">
        <f t="shared" si="33"/>
        <v>-790375.9849</v>
      </c>
      <c r="K254" s="86">
        <f t="shared" si="34"/>
        <v>-9464.5182</v>
      </c>
      <c r="L254" s="86">
        <f t="shared" si="35"/>
        <v>-780911.4667</v>
      </c>
      <c r="M254" s="115"/>
      <c r="N254" s="37"/>
      <c r="O254" s="21"/>
      <c r="P254" s="22"/>
    </row>
    <row r="255" spans="2:16" ht="12.75">
      <c r="B255" s="13"/>
      <c r="C255" s="14"/>
      <c r="D255" s="35"/>
      <c r="E255" s="83">
        <f t="shared" si="28"/>
        <v>240</v>
      </c>
      <c r="F255" s="84">
        <f t="shared" si="29"/>
        <v>43902</v>
      </c>
      <c r="G255" s="85">
        <f t="shared" si="30"/>
        <v>0.0725</v>
      </c>
      <c r="H255" s="86">
        <f t="shared" si="31"/>
        <v>785629.473500059</v>
      </c>
      <c r="I255" s="86">
        <f t="shared" si="32"/>
        <v>785629.4821</v>
      </c>
      <c r="J255" s="86">
        <f t="shared" si="33"/>
        <v>-790375.9936</v>
      </c>
      <c r="K255" s="86">
        <f t="shared" si="34"/>
        <v>-4746.5115</v>
      </c>
      <c r="L255" s="86">
        <f t="shared" si="35"/>
        <v>-785629.4821</v>
      </c>
      <c r="M255" s="115"/>
      <c r="N255" s="37"/>
      <c r="O255" s="21"/>
      <c r="P255" s="22"/>
    </row>
    <row r="256" spans="2:16" ht="6" customHeight="1">
      <c r="B256" s="13"/>
      <c r="C256" s="14"/>
      <c r="D256" s="35"/>
      <c r="E256" s="70"/>
      <c r="F256" s="70"/>
      <c r="G256" s="70"/>
      <c r="H256" s="76"/>
      <c r="I256" s="76"/>
      <c r="J256" s="76"/>
      <c r="K256" s="76"/>
      <c r="L256" s="76"/>
      <c r="M256" s="76"/>
      <c r="N256" s="37"/>
      <c r="O256" s="21"/>
      <c r="P256" s="22"/>
    </row>
    <row r="257" spans="2:16" ht="12.75">
      <c r="B257" s="13"/>
      <c r="C257" s="14"/>
      <c r="D257" s="35"/>
      <c r="E257" s="30"/>
      <c r="F257" s="30"/>
      <c r="G257" s="30"/>
      <c r="H257" s="76"/>
      <c r="I257" s="76"/>
      <c r="J257" s="76"/>
      <c r="K257" s="76"/>
      <c r="L257" s="76"/>
      <c r="M257" s="76"/>
      <c r="N257" s="37"/>
      <c r="O257" s="21"/>
      <c r="P257" s="22"/>
    </row>
    <row r="258" spans="2:16" ht="13.5" thickBot="1">
      <c r="B258" s="13"/>
      <c r="C258" s="14"/>
      <c r="D258" s="35"/>
      <c r="E258" s="30"/>
      <c r="F258" s="44"/>
      <c r="G258" s="20"/>
      <c r="H258" s="76"/>
      <c r="I258" s="76"/>
      <c r="J258" s="76"/>
      <c r="K258" s="76"/>
      <c r="L258" s="76"/>
      <c r="M258" s="76"/>
      <c r="N258" s="37"/>
      <c r="O258" s="21"/>
      <c r="P258" s="22"/>
    </row>
    <row r="259" spans="2:16" ht="14.25" thickBot="1" thickTop="1">
      <c r="B259" s="13"/>
      <c r="C259" s="14"/>
      <c r="D259" s="46"/>
      <c r="E259" s="46"/>
      <c r="F259" s="46"/>
      <c r="G259" s="46"/>
      <c r="H259" s="77"/>
      <c r="I259" s="77"/>
      <c r="J259" s="77"/>
      <c r="K259" s="77"/>
      <c r="L259" s="77"/>
      <c r="M259" s="77"/>
      <c r="N259" s="46"/>
      <c r="O259" s="2"/>
      <c r="P259" s="22"/>
    </row>
    <row r="260" spans="2:16" ht="3" customHeight="1" thickTop="1">
      <c r="B260" s="13"/>
      <c r="C260" s="14"/>
      <c r="D260" s="46"/>
      <c r="E260" s="46"/>
      <c r="F260" s="46"/>
      <c r="G260" s="46"/>
      <c r="H260" s="77"/>
      <c r="I260" s="77"/>
      <c r="J260" s="77"/>
      <c r="K260" s="77"/>
      <c r="L260" s="77"/>
      <c r="M260" s="77"/>
      <c r="N260" s="46"/>
      <c r="O260" s="2"/>
      <c r="P260" s="22"/>
    </row>
    <row r="261" spans="2:16" ht="12.75">
      <c r="B261" s="13"/>
      <c r="C261" s="14"/>
      <c r="D261" s="14"/>
      <c r="E261" s="30"/>
      <c r="F261" s="44"/>
      <c r="G261" s="20"/>
      <c r="H261" s="76"/>
      <c r="I261" s="76"/>
      <c r="J261" s="76"/>
      <c r="K261" s="76"/>
      <c r="L261" s="76"/>
      <c r="M261" s="76"/>
      <c r="N261" s="21"/>
      <c r="O261" s="21"/>
      <c r="P261" s="22"/>
    </row>
    <row r="262" spans="2:16" ht="12.75">
      <c r="B262" s="13"/>
      <c r="C262" s="14"/>
      <c r="D262" s="14"/>
      <c r="E262" s="30"/>
      <c r="F262" s="44"/>
      <c r="G262" s="20"/>
      <c r="H262" s="76"/>
      <c r="I262" s="76"/>
      <c r="J262" s="76"/>
      <c r="K262" s="76"/>
      <c r="L262" s="76"/>
      <c r="M262" s="76"/>
      <c r="N262" s="21"/>
      <c r="O262" s="21"/>
      <c r="P262" s="22"/>
    </row>
    <row r="263" spans="2:16" ht="12.75">
      <c r="B263" s="13"/>
      <c r="C263" s="14"/>
      <c r="D263" s="14"/>
      <c r="E263" s="30"/>
      <c r="F263" s="44"/>
      <c r="G263" s="20"/>
      <c r="H263" s="76"/>
      <c r="I263" s="76"/>
      <c r="J263" s="76"/>
      <c r="K263" s="76"/>
      <c r="L263" s="76"/>
      <c r="M263" s="76"/>
      <c r="N263" s="21"/>
      <c r="O263" s="21"/>
      <c r="P263" s="22"/>
    </row>
    <row r="264" spans="2:16" ht="12.75">
      <c r="B264" s="13"/>
      <c r="C264" s="14"/>
      <c r="D264" s="14"/>
      <c r="E264" s="30"/>
      <c r="F264" s="44"/>
      <c r="G264" s="20"/>
      <c r="H264" s="76"/>
      <c r="I264" s="76"/>
      <c r="J264" s="76"/>
      <c r="K264" s="76"/>
      <c r="L264" s="76"/>
      <c r="M264" s="76"/>
      <c r="N264" s="21"/>
      <c r="O264" s="21"/>
      <c r="P264" s="22"/>
    </row>
    <row r="265" spans="2:16" ht="12.75">
      <c r="B265" s="13"/>
      <c r="C265" s="14"/>
      <c r="D265" s="14"/>
      <c r="E265" s="30"/>
      <c r="F265" s="44"/>
      <c r="G265" s="20"/>
      <c r="H265" s="76"/>
      <c r="I265" s="76"/>
      <c r="J265" s="76"/>
      <c r="K265" s="76"/>
      <c r="L265" s="76"/>
      <c r="M265" s="76"/>
      <c r="N265" s="21"/>
      <c r="O265" s="21"/>
      <c r="P265" s="22"/>
    </row>
    <row r="266" spans="2:16" ht="13.5" thickBot="1">
      <c r="B266" s="16"/>
      <c r="C266" s="17"/>
      <c r="D266" s="17"/>
      <c r="E266" s="31"/>
      <c r="F266" s="45"/>
      <c r="G266" s="23"/>
      <c r="H266" s="78"/>
      <c r="I266" s="78"/>
      <c r="J266" s="78"/>
      <c r="K266" s="78"/>
      <c r="L266" s="78"/>
      <c r="M266" s="78"/>
      <c r="N266" s="24"/>
      <c r="O266" s="24"/>
      <c r="P266" s="67"/>
    </row>
    <row r="267" spans="8:13" ht="13.5" thickTop="1">
      <c r="H267" s="79"/>
      <c r="I267" s="79"/>
      <c r="J267" s="79"/>
      <c r="K267" s="79"/>
      <c r="L267" s="79"/>
      <c r="M267" s="79"/>
    </row>
    <row r="268" spans="8:13" ht="12.75">
      <c r="H268" s="79"/>
      <c r="I268" s="79"/>
      <c r="J268" s="79"/>
      <c r="K268" s="79"/>
      <c r="L268" s="79"/>
      <c r="M268" s="79"/>
    </row>
    <row r="269" spans="8:13" ht="12.75">
      <c r="H269" s="79"/>
      <c r="I269" s="79"/>
      <c r="J269" s="79"/>
      <c r="K269" s="79"/>
      <c r="L269" s="79"/>
      <c r="M269" s="79"/>
    </row>
    <row r="270" spans="8:13" ht="12.75">
      <c r="H270" s="79"/>
      <c r="I270" s="79"/>
      <c r="J270" s="79"/>
      <c r="K270" s="79"/>
      <c r="L270" s="79"/>
      <c r="M270" s="79"/>
    </row>
    <row r="271" spans="8:13" ht="12.75">
      <c r="H271" s="79"/>
      <c r="I271" s="79"/>
      <c r="J271" s="79"/>
      <c r="K271" s="79"/>
      <c r="L271" s="79"/>
      <c r="M271" s="79"/>
    </row>
    <row r="272" spans="8:13" ht="12.75">
      <c r="H272" s="79"/>
      <c r="I272" s="79"/>
      <c r="J272" s="79"/>
      <c r="K272" s="79"/>
      <c r="L272" s="79"/>
      <c r="M272" s="79"/>
    </row>
    <row r="273" spans="8:13" ht="12.75">
      <c r="H273" s="79"/>
      <c r="I273" s="79"/>
      <c r="J273" s="79"/>
      <c r="K273" s="79"/>
      <c r="L273" s="79"/>
      <c r="M273" s="79"/>
    </row>
    <row r="274" spans="8:13" ht="12.75">
      <c r="H274" s="79"/>
      <c r="I274" s="79"/>
      <c r="J274" s="79"/>
      <c r="K274" s="79"/>
      <c r="L274" s="79"/>
      <c r="M274" s="79"/>
    </row>
    <row r="275" spans="8:13" ht="12.75">
      <c r="H275" s="79"/>
      <c r="I275" s="79"/>
      <c r="J275" s="79"/>
      <c r="K275" s="79"/>
      <c r="L275" s="79"/>
      <c r="M275" s="79"/>
    </row>
    <row r="276" spans="8:13" ht="12.75">
      <c r="H276" s="79"/>
      <c r="I276" s="79"/>
      <c r="J276" s="79"/>
      <c r="K276" s="79"/>
      <c r="L276" s="79"/>
      <c r="M276" s="79"/>
    </row>
    <row r="277" spans="8:13" ht="12.75">
      <c r="H277" s="79"/>
      <c r="I277" s="79"/>
      <c r="J277" s="79"/>
      <c r="K277" s="79"/>
      <c r="L277" s="79"/>
      <c r="M277" s="79"/>
    </row>
    <row r="278" spans="8:13" ht="12.75">
      <c r="H278" s="79"/>
      <c r="I278" s="79"/>
      <c r="J278" s="79"/>
      <c r="K278" s="79"/>
      <c r="L278" s="79"/>
      <c r="M278" s="79"/>
    </row>
    <row r="279" spans="8:13" ht="12.75">
      <c r="H279" s="79"/>
      <c r="I279" s="79"/>
      <c r="J279" s="79"/>
      <c r="K279" s="79"/>
      <c r="L279" s="79"/>
      <c r="M279" s="79"/>
    </row>
    <row r="280" spans="8:13" ht="12.75">
      <c r="H280" s="79"/>
      <c r="I280" s="79"/>
      <c r="J280" s="79"/>
      <c r="K280" s="79"/>
      <c r="L280" s="79"/>
      <c r="M280" s="79"/>
    </row>
    <row r="281" spans="8:13" ht="12.75">
      <c r="H281" s="79"/>
      <c r="I281" s="79"/>
      <c r="J281" s="79"/>
      <c r="K281" s="79"/>
      <c r="L281" s="79"/>
      <c r="M281" s="79"/>
    </row>
    <row r="282" spans="8:13" ht="12.75">
      <c r="H282" s="79"/>
      <c r="I282" s="79"/>
      <c r="J282" s="79"/>
      <c r="K282" s="79"/>
      <c r="L282" s="79"/>
      <c r="M282" s="79"/>
    </row>
    <row r="283" spans="8:13" ht="12.75">
      <c r="H283" s="79"/>
      <c r="I283" s="79"/>
      <c r="J283" s="79"/>
      <c r="K283" s="79"/>
      <c r="L283" s="79"/>
      <c r="M283" s="79"/>
    </row>
    <row r="284" spans="8:13" ht="12.75">
      <c r="H284" s="79"/>
      <c r="I284" s="79"/>
      <c r="J284" s="79"/>
      <c r="K284" s="79"/>
      <c r="L284" s="79"/>
      <c r="M284" s="79"/>
    </row>
    <row r="285" spans="8:13" ht="12.75">
      <c r="H285" s="79"/>
      <c r="I285" s="79"/>
      <c r="J285" s="79"/>
      <c r="K285" s="79"/>
      <c r="L285" s="79"/>
      <c r="M285" s="79"/>
    </row>
    <row r="286" spans="8:13" ht="12.75">
      <c r="H286" s="79"/>
      <c r="I286" s="79"/>
      <c r="J286" s="79"/>
      <c r="K286" s="79"/>
      <c r="L286" s="79"/>
      <c r="M286" s="79"/>
    </row>
    <row r="287" spans="8:13" ht="12.75">
      <c r="H287" s="79"/>
      <c r="I287" s="79"/>
      <c r="J287" s="79"/>
      <c r="K287" s="79"/>
      <c r="L287" s="79"/>
      <c r="M287" s="79"/>
    </row>
    <row r="288" spans="8:13" ht="12.75">
      <c r="H288" s="79"/>
      <c r="I288" s="79"/>
      <c r="J288" s="79"/>
      <c r="K288" s="79"/>
      <c r="L288" s="79"/>
      <c r="M288" s="79"/>
    </row>
    <row r="289" spans="8:13" ht="12.75">
      <c r="H289" s="79"/>
      <c r="I289" s="79"/>
      <c r="J289" s="79"/>
      <c r="K289" s="79"/>
      <c r="L289" s="79"/>
      <c r="M289" s="79"/>
    </row>
    <row r="290" spans="8:13" ht="12.75">
      <c r="H290" s="79"/>
      <c r="I290" s="79"/>
      <c r="J290" s="79"/>
      <c r="K290" s="79"/>
      <c r="L290" s="79"/>
      <c r="M290" s="79"/>
    </row>
    <row r="291" spans="8:13" ht="12.75">
      <c r="H291" s="79"/>
      <c r="I291" s="79"/>
      <c r="J291" s="79"/>
      <c r="K291" s="79"/>
      <c r="L291" s="79"/>
      <c r="M291" s="79"/>
    </row>
    <row r="292" spans="8:13" ht="12.75">
      <c r="H292" s="79"/>
      <c r="I292" s="79"/>
      <c r="J292" s="79"/>
      <c r="K292" s="79"/>
      <c r="L292" s="79"/>
      <c r="M292" s="79"/>
    </row>
    <row r="293" spans="8:13" ht="12.75">
      <c r="H293" s="79"/>
      <c r="I293" s="79"/>
      <c r="J293" s="79"/>
      <c r="K293" s="79"/>
      <c r="L293" s="79"/>
      <c r="M293" s="79"/>
    </row>
    <row r="294" spans="8:13" ht="12.75">
      <c r="H294" s="79"/>
      <c r="I294" s="79"/>
      <c r="J294" s="79"/>
      <c r="K294" s="79"/>
      <c r="L294" s="79"/>
      <c r="M294" s="79"/>
    </row>
    <row r="295" spans="8:13" ht="12.75">
      <c r="H295" s="79"/>
      <c r="I295" s="79"/>
      <c r="J295" s="79"/>
      <c r="K295" s="79"/>
      <c r="L295" s="79"/>
      <c r="M295" s="79"/>
    </row>
    <row r="296" spans="8:13" ht="12.75">
      <c r="H296" s="79"/>
      <c r="I296" s="79"/>
      <c r="J296" s="79"/>
      <c r="K296" s="79"/>
      <c r="L296" s="79"/>
      <c r="M296" s="79"/>
    </row>
    <row r="297" spans="8:13" ht="12.75">
      <c r="H297" s="79"/>
      <c r="I297" s="79"/>
      <c r="J297" s="79"/>
      <c r="K297" s="79"/>
      <c r="L297" s="79"/>
      <c r="M297" s="79"/>
    </row>
    <row r="298" spans="8:13" ht="12.75">
      <c r="H298" s="79"/>
      <c r="I298" s="79"/>
      <c r="J298" s="79"/>
      <c r="K298" s="79"/>
      <c r="L298" s="79"/>
      <c r="M298" s="79"/>
    </row>
    <row r="299" spans="8:13" ht="12.75">
      <c r="H299" s="79"/>
      <c r="I299" s="79"/>
      <c r="J299" s="79"/>
      <c r="K299" s="79"/>
      <c r="L299" s="79"/>
      <c r="M299" s="79"/>
    </row>
    <row r="300" spans="8:13" ht="12.75">
      <c r="H300" s="79"/>
      <c r="I300" s="79"/>
      <c r="J300" s="79"/>
      <c r="K300" s="79"/>
      <c r="L300" s="79"/>
      <c r="M300" s="79"/>
    </row>
    <row r="301" spans="8:13" ht="12.75">
      <c r="H301" s="79"/>
      <c r="I301" s="79"/>
      <c r="J301" s="79"/>
      <c r="K301" s="79"/>
      <c r="L301" s="79"/>
      <c r="M301" s="79"/>
    </row>
    <row r="302" spans="8:13" ht="12.75">
      <c r="H302" s="79"/>
      <c r="I302" s="79"/>
      <c r="J302" s="79"/>
      <c r="K302" s="79"/>
      <c r="L302" s="79"/>
      <c r="M302" s="79"/>
    </row>
    <row r="303" spans="8:13" ht="12.75">
      <c r="H303" s="79"/>
      <c r="I303" s="79"/>
      <c r="J303" s="79"/>
      <c r="K303" s="79"/>
      <c r="L303" s="79"/>
      <c r="M303" s="79"/>
    </row>
    <row r="304" spans="8:13" ht="12.75">
      <c r="H304" s="79"/>
      <c r="I304" s="79"/>
      <c r="J304" s="79"/>
      <c r="K304" s="79"/>
      <c r="L304" s="79"/>
      <c r="M304" s="79"/>
    </row>
    <row r="305" spans="8:13" ht="12.75">
      <c r="H305" s="79"/>
      <c r="I305" s="79"/>
      <c r="J305" s="79"/>
      <c r="K305" s="79"/>
      <c r="L305" s="79"/>
      <c r="M305" s="79"/>
    </row>
    <row r="306" spans="8:13" ht="12.75">
      <c r="H306" s="79"/>
      <c r="I306" s="79"/>
      <c r="J306" s="79"/>
      <c r="K306" s="79"/>
      <c r="L306" s="79"/>
      <c r="M306" s="79"/>
    </row>
    <row r="307" spans="8:13" ht="12.75">
      <c r="H307" s="79"/>
      <c r="I307" s="79"/>
      <c r="J307" s="79"/>
      <c r="K307" s="79"/>
      <c r="L307" s="79"/>
      <c r="M307" s="79"/>
    </row>
    <row r="308" spans="8:13" ht="12.75">
      <c r="H308" s="79"/>
      <c r="I308" s="79"/>
      <c r="J308" s="79"/>
      <c r="K308" s="79"/>
      <c r="L308" s="79"/>
      <c r="M308" s="79"/>
    </row>
    <row r="309" spans="8:13" ht="12.75">
      <c r="H309" s="79"/>
      <c r="I309" s="79"/>
      <c r="J309" s="79"/>
      <c r="K309" s="79"/>
      <c r="L309" s="79"/>
      <c r="M309" s="79"/>
    </row>
    <row r="310" spans="8:13" ht="12.75">
      <c r="H310" s="79"/>
      <c r="I310" s="79"/>
      <c r="J310" s="79"/>
      <c r="K310" s="79"/>
      <c r="L310" s="79"/>
      <c r="M310" s="79"/>
    </row>
    <row r="311" spans="8:13" ht="12.75">
      <c r="H311" s="79"/>
      <c r="I311" s="79"/>
      <c r="J311" s="79"/>
      <c r="K311" s="79"/>
      <c r="L311" s="79"/>
      <c r="M311" s="79"/>
    </row>
    <row r="312" spans="8:13" ht="12.75">
      <c r="H312" s="79"/>
      <c r="I312" s="79"/>
      <c r="J312" s="79"/>
      <c r="K312" s="79"/>
      <c r="L312" s="79"/>
      <c r="M312" s="79"/>
    </row>
    <row r="313" spans="8:13" ht="12.75">
      <c r="H313" s="79"/>
      <c r="I313" s="79"/>
      <c r="J313" s="79"/>
      <c r="K313" s="79"/>
      <c r="L313" s="79"/>
      <c r="M313" s="79"/>
    </row>
    <row r="314" spans="8:13" ht="12.75">
      <c r="H314" s="79"/>
      <c r="I314" s="79"/>
      <c r="J314" s="79"/>
      <c r="K314" s="79"/>
      <c r="L314" s="79"/>
      <c r="M314" s="79"/>
    </row>
    <row r="315" spans="8:13" ht="12.75">
      <c r="H315" s="79"/>
      <c r="I315" s="79"/>
      <c r="J315" s="79"/>
      <c r="K315" s="79"/>
      <c r="L315" s="79"/>
      <c r="M315" s="79"/>
    </row>
    <row r="316" spans="8:13" ht="12.75">
      <c r="H316" s="79"/>
      <c r="I316" s="79"/>
      <c r="J316" s="79"/>
      <c r="K316" s="79"/>
      <c r="L316" s="79"/>
      <c r="M316" s="79"/>
    </row>
    <row r="317" spans="8:13" ht="12.75">
      <c r="H317" s="79"/>
      <c r="I317" s="79"/>
      <c r="J317" s="79"/>
      <c r="K317" s="79"/>
      <c r="L317" s="79"/>
      <c r="M317" s="79"/>
    </row>
    <row r="318" spans="8:13" ht="12.75">
      <c r="H318" s="79"/>
      <c r="I318" s="79"/>
      <c r="J318" s="79"/>
      <c r="K318" s="79"/>
      <c r="L318" s="79"/>
      <c r="M318" s="79"/>
    </row>
    <row r="319" spans="8:13" ht="12.75">
      <c r="H319" s="79"/>
      <c r="I319" s="79"/>
      <c r="J319" s="79"/>
      <c r="K319" s="79"/>
      <c r="L319" s="79"/>
      <c r="M319" s="79"/>
    </row>
    <row r="320" spans="8:13" ht="12.75">
      <c r="H320" s="79"/>
      <c r="I320" s="79"/>
      <c r="J320" s="79"/>
      <c r="K320" s="79"/>
      <c r="L320" s="79"/>
      <c r="M320" s="79"/>
    </row>
    <row r="321" spans="8:13" ht="12.75">
      <c r="H321" s="79"/>
      <c r="I321" s="79"/>
      <c r="J321" s="79"/>
      <c r="K321" s="79"/>
      <c r="L321" s="79"/>
      <c r="M321" s="79"/>
    </row>
    <row r="322" spans="8:13" ht="12.75">
      <c r="H322" s="79"/>
      <c r="I322" s="79"/>
      <c r="J322" s="79"/>
      <c r="K322" s="79"/>
      <c r="L322" s="79"/>
      <c r="M322" s="79"/>
    </row>
    <row r="323" spans="8:13" ht="12.75">
      <c r="H323" s="79"/>
      <c r="I323" s="79"/>
      <c r="J323" s="79"/>
      <c r="K323" s="79"/>
      <c r="L323" s="79"/>
      <c r="M323" s="79"/>
    </row>
    <row r="324" spans="8:13" ht="12.75">
      <c r="H324" s="79"/>
      <c r="I324" s="79"/>
      <c r="J324" s="79"/>
      <c r="K324" s="79"/>
      <c r="L324" s="79"/>
      <c r="M324" s="79"/>
    </row>
    <row r="325" spans="8:13" ht="12.75">
      <c r="H325" s="79"/>
      <c r="I325" s="79"/>
      <c r="J325" s="79"/>
      <c r="K325" s="79"/>
      <c r="L325" s="79"/>
      <c r="M325" s="79"/>
    </row>
    <row r="326" spans="8:13" ht="12.75">
      <c r="H326" s="79"/>
      <c r="I326" s="79"/>
      <c r="J326" s="79"/>
      <c r="K326" s="79"/>
      <c r="L326" s="79"/>
      <c r="M326" s="79"/>
    </row>
    <row r="327" spans="8:13" ht="12.75">
      <c r="H327" s="79"/>
      <c r="I327" s="79"/>
      <c r="J327" s="79"/>
      <c r="K327" s="79"/>
      <c r="L327" s="79"/>
      <c r="M327" s="79"/>
    </row>
    <row r="328" spans="8:13" ht="12.75">
      <c r="H328" s="79"/>
      <c r="I328" s="79"/>
      <c r="J328" s="79"/>
      <c r="K328" s="79"/>
      <c r="L328" s="79"/>
      <c r="M328" s="79"/>
    </row>
    <row r="329" spans="8:13" ht="12.75">
      <c r="H329" s="79"/>
      <c r="I329" s="79"/>
      <c r="J329" s="79"/>
      <c r="K329" s="79"/>
      <c r="L329" s="79"/>
      <c r="M329" s="79"/>
    </row>
    <row r="330" spans="8:13" ht="12.75">
      <c r="H330" s="79"/>
      <c r="I330" s="79"/>
      <c r="J330" s="79"/>
      <c r="K330" s="79"/>
      <c r="L330" s="79"/>
      <c r="M330" s="79"/>
    </row>
    <row r="331" spans="8:13" ht="12.75">
      <c r="H331" s="79"/>
      <c r="I331" s="79"/>
      <c r="J331" s="79"/>
      <c r="K331" s="79"/>
      <c r="L331" s="79"/>
      <c r="M331" s="79"/>
    </row>
    <row r="332" spans="8:13" ht="12.75">
      <c r="H332" s="79"/>
      <c r="I332" s="79"/>
      <c r="J332" s="79"/>
      <c r="K332" s="79"/>
      <c r="L332" s="79"/>
      <c r="M332" s="79"/>
    </row>
    <row r="333" spans="8:13" ht="12.75">
      <c r="H333" s="79"/>
      <c r="I333" s="79"/>
      <c r="J333" s="79"/>
      <c r="K333" s="79"/>
      <c r="L333" s="79"/>
      <c r="M333" s="79"/>
    </row>
    <row r="334" spans="8:13" ht="12.75">
      <c r="H334" s="79"/>
      <c r="I334" s="79"/>
      <c r="J334" s="79"/>
      <c r="K334" s="79"/>
      <c r="L334" s="79"/>
      <c r="M334" s="79"/>
    </row>
    <row r="335" spans="8:13" ht="12.75">
      <c r="H335" s="79"/>
      <c r="I335" s="79"/>
      <c r="J335" s="79"/>
      <c r="K335" s="79"/>
      <c r="L335" s="79"/>
      <c r="M335" s="79"/>
    </row>
    <row r="336" spans="8:13" ht="12.75">
      <c r="H336" s="79"/>
      <c r="I336" s="79"/>
      <c r="J336" s="79"/>
      <c r="K336" s="79"/>
      <c r="L336" s="79"/>
      <c r="M336" s="79"/>
    </row>
    <row r="337" spans="8:13" ht="12.75">
      <c r="H337" s="79"/>
      <c r="I337" s="79"/>
      <c r="J337" s="79"/>
      <c r="K337" s="79"/>
      <c r="L337" s="79"/>
      <c r="M337" s="79"/>
    </row>
    <row r="338" spans="8:13" ht="12.75">
      <c r="H338" s="79"/>
      <c r="I338" s="79"/>
      <c r="J338" s="79"/>
      <c r="K338" s="79"/>
      <c r="L338" s="79"/>
      <c r="M338" s="79"/>
    </row>
    <row r="339" spans="8:13" ht="12.75">
      <c r="H339" s="79"/>
      <c r="I339" s="79"/>
      <c r="J339" s="79"/>
      <c r="K339" s="79"/>
      <c r="L339" s="79"/>
      <c r="M339" s="79"/>
    </row>
    <row r="340" spans="8:13" ht="12.75">
      <c r="H340" s="79"/>
      <c r="I340" s="79"/>
      <c r="J340" s="79"/>
      <c r="K340" s="79"/>
      <c r="L340" s="79"/>
      <c r="M340" s="79"/>
    </row>
    <row r="341" spans="8:13" ht="12.75">
      <c r="H341" s="79"/>
      <c r="I341" s="79"/>
      <c r="J341" s="79"/>
      <c r="K341" s="79"/>
      <c r="L341" s="79"/>
      <c r="M341" s="79"/>
    </row>
    <row r="342" spans="8:13" ht="12.75">
      <c r="H342" s="79"/>
      <c r="I342" s="79"/>
      <c r="J342" s="79"/>
      <c r="K342" s="79"/>
      <c r="L342" s="79"/>
      <c r="M342" s="79"/>
    </row>
    <row r="343" spans="8:13" ht="12.75">
      <c r="H343" s="79"/>
      <c r="I343" s="79"/>
      <c r="J343" s="79"/>
      <c r="K343" s="79"/>
      <c r="L343" s="79"/>
      <c r="M343" s="79"/>
    </row>
    <row r="344" spans="8:13" ht="12.75">
      <c r="H344" s="79"/>
      <c r="I344" s="79"/>
      <c r="J344" s="79"/>
      <c r="K344" s="79"/>
      <c r="L344" s="79"/>
      <c r="M344" s="79"/>
    </row>
    <row r="345" spans="8:13" ht="12.75">
      <c r="H345" s="79"/>
      <c r="I345" s="79"/>
      <c r="J345" s="79"/>
      <c r="K345" s="79"/>
      <c r="L345" s="79"/>
      <c r="M345" s="79"/>
    </row>
    <row r="346" spans="8:13" ht="12.75">
      <c r="H346" s="79"/>
      <c r="I346" s="79"/>
      <c r="J346" s="79"/>
      <c r="K346" s="79"/>
      <c r="L346" s="79"/>
      <c r="M346" s="79"/>
    </row>
    <row r="347" spans="8:13" ht="12.75">
      <c r="H347" s="79"/>
      <c r="I347" s="79"/>
      <c r="J347" s="79"/>
      <c r="K347" s="79"/>
      <c r="L347" s="79"/>
      <c r="M347" s="79"/>
    </row>
    <row r="348" spans="8:13" ht="12.75">
      <c r="H348" s="79"/>
      <c r="I348" s="79"/>
      <c r="J348" s="79"/>
      <c r="K348" s="79"/>
      <c r="L348" s="79"/>
      <c r="M348" s="79"/>
    </row>
    <row r="349" spans="8:13" ht="12.75">
      <c r="H349" s="79"/>
      <c r="I349" s="79"/>
      <c r="J349" s="79"/>
      <c r="K349" s="79"/>
      <c r="L349" s="79"/>
      <c r="M349" s="79"/>
    </row>
    <row r="350" spans="8:13" ht="12.75">
      <c r="H350" s="79"/>
      <c r="I350" s="79"/>
      <c r="J350" s="79"/>
      <c r="K350" s="79"/>
      <c r="L350" s="79"/>
      <c r="M350" s="79"/>
    </row>
    <row r="351" spans="8:13" ht="12.75">
      <c r="H351" s="79"/>
      <c r="I351" s="79"/>
      <c r="J351" s="79"/>
      <c r="K351" s="79"/>
      <c r="L351" s="79"/>
      <c r="M351" s="79"/>
    </row>
    <row r="352" spans="8:13" ht="12.75">
      <c r="H352" s="79"/>
      <c r="I352" s="79"/>
      <c r="J352" s="79"/>
      <c r="K352" s="79"/>
      <c r="L352" s="79"/>
      <c r="M352" s="79"/>
    </row>
    <row r="353" spans="8:13" ht="12.75">
      <c r="H353" s="79"/>
      <c r="I353" s="79"/>
      <c r="J353" s="79"/>
      <c r="K353" s="79"/>
      <c r="L353" s="79"/>
      <c r="M353" s="79"/>
    </row>
    <row r="354" spans="8:13" ht="12.75">
      <c r="H354" s="79"/>
      <c r="I354" s="79"/>
      <c r="J354" s="79"/>
      <c r="K354" s="79"/>
      <c r="L354" s="79"/>
      <c r="M354" s="79"/>
    </row>
    <row r="355" spans="8:13" ht="12.75">
      <c r="H355" s="79"/>
      <c r="I355" s="79"/>
      <c r="J355" s="79"/>
      <c r="K355" s="79"/>
      <c r="L355" s="79"/>
      <c r="M355" s="79"/>
    </row>
    <row r="356" spans="8:13" ht="12.75">
      <c r="H356" s="79"/>
      <c r="I356" s="79"/>
      <c r="J356" s="79"/>
      <c r="K356" s="79"/>
      <c r="L356" s="79"/>
      <c r="M356" s="79"/>
    </row>
    <row r="357" spans="8:13" ht="12.75">
      <c r="H357" s="79"/>
      <c r="I357" s="79"/>
      <c r="J357" s="79"/>
      <c r="K357" s="79"/>
      <c r="L357" s="79"/>
      <c r="M357" s="79"/>
    </row>
    <row r="358" spans="8:13" ht="12.75">
      <c r="H358" s="79"/>
      <c r="I358" s="79"/>
      <c r="J358" s="79"/>
      <c r="K358" s="79"/>
      <c r="L358" s="79"/>
      <c r="M358" s="79"/>
    </row>
    <row r="359" spans="8:13" ht="12.75">
      <c r="H359" s="79"/>
      <c r="I359" s="79"/>
      <c r="J359" s="79"/>
      <c r="K359" s="79"/>
      <c r="L359" s="79"/>
      <c r="M359" s="79"/>
    </row>
    <row r="360" spans="8:13" ht="12.75">
      <c r="H360" s="79"/>
      <c r="I360" s="79"/>
      <c r="J360" s="79"/>
      <c r="K360" s="79"/>
      <c r="L360" s="79"/>
      <c r="M360" s="79"/>
    </row>
    <row r="361" spans="8:13" ht="12.75">
      <c r="H361" s="79"/>
      <c r="I361" s="79"/>
      <c r="J361" s="79"/>
      <c r="K361" s="79"/>
      <c r="L361" s="79"/>
      <c r="M361" s="79"/>
    </row>
    <row r="362" spans="8:13" ht="12.75">
      <c r="H362" s="79"/>
      <c r="I362" s="79"/>
      <c r="J362" s="79"/>
      <c r="K362" s="79"/>
      <c r="L362" s="79"/>
      <c r="M362" s="79"/>
    </row>
    <row r="363" spans="8:13" ht="12.75">
      <c r="H363" s="79"/>
      <c r="I363" s="79"/>
      <c r="J363" s="79"/>
      <c r="K363" s="79"/>
      <c r="L363" s="79"/>
      <c r="M363" s="79"/>
    </row>
    <row r="364" spans="8:13" ht="12.75">
      <c r="H364" s="79"/>
      <c r="I364" s="79"/>
      <c r="J364" s="79"/>
      <c r="K364" s="79"/>
      <c r="L364" s="79"/>
      <c r="M364" s="79"/>
    </row>
    <row r="365" spans="8:13" ht="12.75">
      <c r="H365" s="79"/>
      <c r="I365" s="79"/>
      <c r="J365" s="79"/>
      <c r="K365" s="79"/>
      <c r="L365" s="79"/>
      <c r="M365" s="79"/>
    </row>
    <row r="366" spans="8:13" ht="12.75">
      <c r="H366" s="79"/>
      <c r="I366" s="79"/>
      <c r="J366" s="79"/>
      <c r="K366" s="79"/>
      <c r="L366" s="79"/>
      <c r="M366" s="79"/>
    </row>
    <row r="367" spans="8:13" ht="12.75">
      <c r="H367" s="79"/>
      <c r="I367" s="79"/>
      <c r="J367" s="79"/>
      <c r="K367" s="79"/>
      <c r="L367" s="79"/>
      <c r="M367" s="79"/>
    </row>
    <row r="368" spans="8:13" ht="12.75">
      <c r="H368" s="79"/>
      <c r="I368" s="79"/>
      <c r="J368" s="79"/>
      <c r="K368" s="79"/>
      <c r="L368" s="79"/>
      <c r="M368" s="79"/>
    </row>
    <row r="369" spans="8:13" ht="12.75">
      <c r="H369" s="79"/>
      <c r="I369" s="79"/>
      <c r="J369" s="79"/>
      <c r="K369" s="79"/>
      <c r="L369" s="79"/>
      <c r="M369" s="79"/>
    </row>
    <row r="370" spans="8:13" ht="12.75">
      <c r="H370" s="79"/>
      <c r="I370" s="79"/>
      <c r="J370" s="79"/>
      <c r="K370" s="79"/>
      <c r="L370" s="79"/>
      <c r="M370" s="79"/>
    </row>
    <row r="371" spans="8:13" ht="12.75">
      <c r="H371" s="79"/>
      <c r="I371" s="79"/>
      <c r="J371" s="79"/>
      <c r="K371" s="79"/>
      <c r="L371" s="79"/>
      <c r="M371" s="79"/>
    </row>
    <row r="372" spans="8:13" ht="12.75">
      <c r="H372" s="79"/>
      <c r="I372" s="79"/>
      <c r="J372" s="79"/>
      <c r="K372" s="79"/>
      <c r="L372" s="79"/>
      <c r="M372" s="79"/>
    </row>
    <row r="373" spans="8:13" ht="12.75">
      <c r="H373" s="79"/>
      <c r="I373" s="79"/>
      <c r="J373" s="79"/>
      <c r="K373" s="79"/>
      <c r="L373" s="79"/>
      <c r="M373" s="79"/>
    </row>
    <row r="374" spans="8:13" ht="12.75">
      <c r="H374" s="79"/>
      <c r="I374" s="79"/>
      <c r="J374" s="79"/>
      <c r="K374" s="79"/>
      <c r="L374" s="79"/>
      <c r="M374" s="79"/>
    </row>
    <row r="375" spans="8:13" ht="12.75">
      <c r="H375" s="79"/>
      <c r="I375" s="79"/>
      <c r="J375" s="79"/>
      <c r="K375" s="79"/>
      <c r="L375" s="79"/>
      <c r="M375" s="79"/>
    </row>
    <row r="376" spans="8:13" ht="12.75">
      <c r="H376" s="79"/>
      <c r="I376" s="79"/>
      <c r="J376" s="79"/>
      <c r="K376" s="79"/>
      <c r="L376" s="79"/>
      <c r="M376" s="79"/>
    </row>
    <row r="377" spans="8:13" ht="12.75">
      <c r="H377" s="79"/>
      <c r="I377" s="79"/>
      <c r="J377" s="79"/>
      <c r="K377" s="79"/>
      <c r="L377" s="79"/>
      <c r="M377" s="79"/>
    </row>
    <row r="378" spans="8:13" ht="12.75">
      <c r="H378" s="79"/>
      <c r="I378" s="79"/>
      <c r="J378" s="79"/>
      <c r="K378" s="79"/>
      <c r="L378" s="79"/>
      <c r="M378" s="79"/>
    </row>
    <row r="379" spans="8:13" ht="12.75">
      <c r="H379" s="79"/>
      <c r="I379" s="79"/>
      <c r="J379" s="79"/>
      <c r="K379" s="79"/>
      <c r="L379" s="79"/>
      <c r="M379" s="79"/>
    </row>
    <row r="380" spans="8:13" ht="12.75">
      <c r="H380" s="79"/>
      <c r="I380" s="79"/>
      <c r="J380" s="79"/>
      <c r="K380" s="79"/>
      <c r="L380" s="79"/>
      <c r="M380" s="79"/>
    </row>
    <row r="381" spans="8:13" ht="12.75">
      <c r="H381" s="79"/>
      <c r="I381" s="79"/>
      <c r="J381" s="79"/>
      <c r="K381" s="79"/>
      <c r="L381" s="79"/>
      <c r="M381" s="79"/>
    </row>
    <row r="382" spans="8:13" ht="12.75">
      <c r="H382" s="79"/>
      <c r="I382" s="79"/>
      <c r="J382" s="79"/>
      <c r="K382" s="79"/>
      <c r="L382" s="79"/>
      <c r="M382" s="79"/>
    </row>
    <row r="383" spans="8:13" ht="12.75">
      <c r="H383" s="79"/>
      <c r="I383" s="79"/>
      <c r="J383" s="79"/>
      <c r="K383" s="79"/>
      <c r="L383" s="79"/>
      <c r="M383" s="79"/>
    </row>
    <row r="384" spans="8:13" ht="12.75">
      <c r="H384" s="79"/>
      <c r="I384" s="79"/>
      <c r="J384" s="79"/>
      <c r="K384" s="79"/>
      <c r="L384" s="79"/>
      <c r="M384" s="79"/>
    </row>
    <row r="385" spans="8:13" ht="12.75">
      <c r="H385" s="79"/>
      <c r="I385" s="79"/>
      <c r="J385" s="79"/>
      <c r="K385" s="79"/>
      <c r="L385" s="79"/>
      <c r="M385" s="79"/>
    </row>
    <row r="386" spans="8:13" ht="12.75">
      <c r="H386" s="79"/>
      <c r="I386" s="79"/>
      <c r="J386" s="79"/>
      <c r="K386" s="79"/>
      <c r="L386" s="79"/>
      <c r="M386" s="79"/>
    </row>
    <row r="387" spans="8:13" ht="12.75">
      <c r="H387" s="79"/>
      <c r="I387" s="79"/>
      <c r="J387" s="79"/>
      <c r="K387" s="79"/>
      <c r="L387" s="79"/>
      <c r="M387" s="79"/>
    </row>
    <row r="388" spans="8:13" ht="12.75">
      <c r="H388" s="79"/>
      <c r="I388" s="79"/>
      <c r="J388" s="79"/>
      <c r="K388" s="79"/>
      <c r="L388" s="79"/>
      <c r="M388" s="79"/>
    </row>
    <row r="389" spans="8:13" ht="12.75">
      <c r="H389" s="79"/>
      <c r="I389" s="79"/>
      <c r="J389" s="79"/>
      <c r="K389" s="79"/>
      <c r="L389" s="79"/>
      <c r="M389" s="79"/>
    </row>
    <row r="390" spans="8:13" ht="12.75">
      <c r="H390" s="79"/>
      <c r="I390" s="79"/>
      <c r="J390" s="79"/>
      <c r="K390" s="79"/>
      <c r="L390" s="79"/>
      <c r="M390" s="79"/>
    </row>
    <row r="391" spans="8:13" ht="12.75">
      <c r="H391" s="79"/>
      <c r="I391" s="79"/>
      <c r="J391" s="79"/>
      <c r="K391" s="79"/>
      <c r="L391" s="79"/>
      <c r="M391" s="79"/>
    </row>
    <row r="392" spans="8:13" ht="12.75">
      <c r="H392" s="79"/>
      <c r="I392" s="79"/>
      <c r="J392" s="79"/>
      <c r="K392" s="79"/>
      <c r="L392" s="79"/>
      <c r="M392" s="79"/>
    </row>
    <row r="393" spans="8:13" ht="12.75">
      <c r="H393" s="79"/>
      <c r="I393" s="79"/>
      <c r="J393" s="79"/>
      <c r="K393" s="79"/>
      <c r="L393" s="79"/>
      <c r="M393" s="79"/>
    </row>
    <row r="394" spans="8:13" ht="12.75">
      <c r="H394" s="79"/>
      <c r="I394" s="79"/>
      <c r="J394" s="79"/>
      <c r="K394" s="79"/>
      <c r="L394" s="79"/>
      <c r="M394" s="79"/>
    </row>
    <row r="395" spans="8:13" ht="12.75">
      <c r="H395" s="79"/>
      <c r="I395" s="79"/>
      <c r="J395" s="79"/>
      <c r="K395" s="79"/>
      <c r="L395" s="79"/>
      <c r="M395" s="79"/>
    </row>
    <row r="396" spans="8:13" ht="12.75">
      <c r="H396" s="79"/>
      <c r="I396" s="79"/>
      <c r="J396" s="79"/>
      <c r="K396" s="79"/>
      <c r="L396" s="79"/>
      <c r="M396" s="79"/>
    </row>
    <row r="397" spans="8:13" ht="12.75">
      <c r="H397" s="79"/>
      <c r="I397" s="79"/>
      <c r="J397" s="79"/>
      <c r="K397" s="79"/>
      <c r="L397" s="79"/>
      <c r="M397" s="79"/>
    </row>
    <row r="398" spans="8:13" ht="12.75">
      <c r="H398" s="79"/>
      <c r="I398" s="79"/>
      <c r="J398" s="79"/>
      <c r="K398" s="79"/>
      <c r="L398" s="79"/>
      <c r="M398" s="79"/>
    </row>
    <row r="399" spans="8:13" ht="12.75">
      <c r="H399" s="79"/>
      <c r="I399" s="79"/>
      <c r="J399" s="79"/>
      <c r="K399" s="79"/>
      <c r="L399" s="79"/>
      <c r="M399" s="79"/>
    </row>
    <row r="400" spans="8:13" ht="12.75">
      <c r="H400" s="79"/>
      <c r="I400" s="79"/>
      <c r="J400" s="79"/>
      <c r="K400" s="79"/>
      <c r="L400" s="79"/>
      <c r="M400" s="79"/>
    </row>
    <row r="401" spans="8:13" ht="12.75">
      <c r="H401" s="79"/>
      <c r="I401" s="79"/>
      <c r="J401" s="79"/>
      <c r="K401" s="79"/>
      <c r="L401" s="79"/>
      <c r="M401" s="79"/>
    </row>
    <row r="402" spans="8:13" ht="12.75">
      <c r="H402" s="79"/>
      <c r="I402" s="79"/>
      <c r="J402" s="79"/>
      <c r="K402" s="79"/>
      <c r="L402" s="79"/>
      <c r="M402" s="79"/>
    </row>
    <row r="403" spans="8:13" ht="12.75">
      <c r="H403" s="79"/>
      <c r="I403" s="79"/>
      <c r="J403" s="79"/>
      <c r="K403" s="79"/>
      <c r="L403" s="79"/>
      <c r="M403" s="79"/>
    </row>
    <row r="404" spans="8:13" ht="12.75">
      <c r="H404" s="79"/>
      <c r="I404" s="79"/>
      <c r="J404" s="79"/>
      <c r="K404" s="79"/>
      <c r="L404" s="79"/>
      <c r="M404" s="79"/>
    </row>
    <row r="405" spans="8:13" ht="12.75">
      <c r="H405" s="79"/>
      <c r="I405" s="79"/>
      <c r="J405" s="79"/>
      <c r="K405" s="79"/>
      <c r="L405" s="79"/>
      <c r="M405" s="79"/>
    </row>
    <row r="406" spans="8:13" ht="12.75">
      <c r="H406" s="79"/>
      <c r="I406" s="79"/>
      <c r="J406" s="79"/>
      <c r="K406" s="79"/>
      <c r="L406" s="79"/>
      <c r="M406" s="79"/>
    </row>
    <row r="407" spans="8:13" ht="12.75">
      <c r="H407" s="79"/>
      <c r="I407" s="79"/>
      <c r="J407" s="79"/>
      <c r="K407" s="79"/>
      <c r="L407" s="79"/>
      <c r="M407" s="79"/>
    </row>
    <row r="408" spans="8:13" ht="12.75">
      <c r="H408" s="79"/>
      <c r="I408" s="79"/>
      <c r="J408" s="79"/>
      <c r="K408" s="79"/>
      <c r="L408" s="79"/>
      <c r="M408" s="79"/>
    </row>
    <row r="409" spans="8:13" ht="12.75">
      <c r="H409" s="79"/>
      <c r="I409" s="79"/>
      <c r="J409" s="79"/>
      <c r="K409" s="79"/>
      <c r="L409" s="79"/>
      <c r="M409" s="79"/>
    </row>
    <row r="410" spans="8:13" ht="12.75">
      <c r="H410" s="79"/>
      <c r="I410" s="79"/>
      <c r="J410" s="79"/>
      <c r="K410" s="79"/>
      <c r="L410" s="79"/>
      <c r="M410" s="79"/>
    </row>
    <row r="411" spans="8:13" ht="12.75">
      <c r="H411" s="79"/>
      <c r="I411" s="79"/>
      <c r="J411" s="79"/>
      <c r="K411" s="79"/>
      <c r="L411" s="79"/>
      <c r="M411" s="79"/>
    </row>
    <row r="412" spans="8:13" ht="12.75">
      <c r="H412" s="79"/>
      <c r="I412" s="79"/>
      <c r="J412" s="79"/>
      <c r="K412" s="79"/>
      <c r="L412" s="79"/>
      <c r="M412" s="79"/>
    </row>
    <row r="413" spans="8:13" ht="12.75">
      <c r="H413" s="79"/>
      <c r="I413" s="79"/>
      <c r="J413" s="79"/>
      <c r="K413" s="79"/>
      <c r="L413" s="79"/>
      <c r="M413" s="79"/>
    </row>
    <row r="414" spans="8:13" ht="12.75">
      <c r="H414" s="79"/>
      <c r="I414" s="79"/>
      <c r="J414" s="79"/>
      <c r="K414" s="79"/>
      <c r="L414" s="79"/>
      <c r="M414" s="79"/>
    </row>
    <row r="415" spans="8:13" ht="12.75">
      <c r="H415" s="79"/>
      <c r="I415" s="79"/>
      <c r="J415" s="79"/>
      <c r="K415" s="79"/>
      <c r="L415" s="79"/>
      <c r="M415" s="79"/>
    </row>
    <row r="416" spans="8:13" ht="12.75">
      <c r="H416" s="79"/>
      <c r="I416" s="79"/>
      <c r="J416" s="79"/>
      <c r="K416" s="79"/>
      <c r="L416" s="79"/>
      <c r="M416" s="79"/>
    </row>
    <row r="417" spans="8:13" ht="12.75">
      <c r="H417" s="79"/>
      <c r="I417" s="79"/>
      <c r="J417" s="79"/>
      <c r="K417" s="79"/>
      <c r="L417" s="79"/>
      <c r="M417" s="79"/>
    </row>
    <row r="418" spans="8:13" ht="12.75">
      <c r="H418" s="79"/>
      <c r="I418" s="79"/>
      <c r="J418" s="79"/>
      <c r="K418" s="79"/>
      <c r="L418" s="79"/>
      <c r="M418" s="79"/>
    </row>
    <row r="419" spans="8:13" ht="12.75">
      <c r="H419" s="79"/>
      <c r="I419" s="79"/>
      <c r="J419" s="79"/>
      <c r="K419" s="79"/>
      <c r="L419" s="79"/>
      <c r="M419" s="79"/>
    </row>
    <row r="420" spans="8:13" ht="12.75">
      <c r="H420" s="79"/>
      <c r="I420" s="79"/>
      <c r="J420" s="79"/>
      <c r="K420" s="79"/>
      <c r="L420" s="79"/>
      <c r="M420" s="79"/>
    </row>
    <row r="421" spans="8:13" ht="12.75">
      <c r="H421" s="79"/>
      <c r="I421" s="79"/>
      <c r="J421" s="79"/>
      <c r="K421" s="79"/>
      <c r="L421" s="79"/>
      <c r="M421" s="79"/>
    </row>
    <row r="422" spans="8:13" ht="12.75">
      <c r="H422" s="79"/>
      <c r="I422" s="79"/>
      <c r="J422" s="79"/>
      <c r="K422" s="79"/>
      <c r="L422" s="79"/>
      <c r="M422" s="79"/>
    </row>
    <row r="423" spans="8:13" ht="12.75">
      <c r="H423" s="79"/>
      <c r="I423" s="79"/>
      <c r="J423" s="79"/>
      <c r="K423" s="79"/>
      <c r="L423" s="79"/>
      <c r="M423" s="79"/>
    </row>
    <row r="424" spans="8:13" ht="12.75">
      <c r="H424" s="79"/>
      <c r="I424" s="79"/>
      <c r="J424" s="79"/>
      <c r="K424" s="79"/>
      <c r="L424" s="79"/>
      <c r="M424" s="79"/>
    </row>
    <row r="425" spans="8:13" ht="12.75">
      <c r="H425" s="79"/>
      <c r="I425" s="79"/>
      <c r="J425" s="79"/>
      <c r="K425" s="79"/>
      <c r="L425" s="79"/>
      <c r="M425" s="79"/>
    </row>
    <row r="426" spans="8:13" ht="12.75">
      <c r="H426" s="79"/>
      <c r="I426" s="79"/>
      <c r="J426" s="79"/>
      <c r="K426" s="79"/>
      <c r="L426" s="79"/>
      <c r="M426" s="79"/>
    </row>
    <row r="427" spans="8:13" ht="12.75">
      <c r="H427" s="79"/>
      <c r="I427" s="79"/>
      <c r="J427" s="79"/>
      <c r="K427" s="79"/>
      <c r="L427" s="79"/>
      <c r="M427" s="79"/>
    </row>
    <row r="428" spans="8:13" ht="12.75">
      <c r="H428" s="79"/>
      <c r="I428" s="79"/>
      <c r="J428" s="79"/>
      <c r="K428" s="79"/>
      <c r="L428" s="79"/>
      <c r="M428" s="79"/>
    </row>
    <row r="429" spans="8:13" ht="12.75">
      <c r="H429" s="79"/>
      <c r="I429" s="79"/>
      <c r="J429" s="79"/>
      <c r="K429" s="79"/>
      <c r="L429" s="79"/>
      <c r="M429" s="79"/>
    </row>
    <row r="430" spans="8:13" ht="12.75">
      <c r="H430" s="79"/>
      <c r="I430" s="79"/>
      <c r="J430" s="79"/>
      <c r="K430" s="79"/>
      <c r="L430" s="79"/>
      <c r="M430" s="79"/>
    </row>
    <row r="431" spans="8:13" ht="12.75">
      <c r="H431" s="79"/>
      <c r="I431" s="79"/>
      <c r="J431" s="79"/>
      <c r="K431" s="79"/>
      <c r="L431" s="79"/>
      <c r="M431" s="79"/>
    </row>
    <row r="432" spans="8:13" ht="12.75">
      <c r="H432" s="79"/>
      <c r="I432" s="79"/>
      <c r="J432" s="79"/>
      <c r="K432" s="79"/>
      <c r="L432" s="79"/>
      <c r="M432" s="79"/>
    </row>
    <row r="433" spans="8:13" ht="12.75">
      <c r="H433" s="79"/>
      <c r="I433" s="79"/>
      <c r="J433" s="79"/>
      <c r="K433" s="79"/>
      <c r="L433" s="79"/>
      <c r="M433" s="79"/>
    </row>
    <row r="434" spans="8:13" ht="12.75">
      <c r="H434" s="79"/>
      <c r="I434" s="79"/>
      <c r="J434" s="79"/>
      <c r="K434" s="79"/>
      <c r="L434" s="79"/>
      <c r="M434" s="79"/>
    </row>
    <row r="435" spans="8:13" ht="12.75">
      <c r="H435" s="79"/>
      <c r="I435" s="79"/>
      <c r="J435" s="79"/>
      <c r="K435" s="79"/>
      <c r="L435" s="79"/>
      <c r="M435" s="79"/>
    </row>
    <row r="436" spans="8:13" ht="12.75">
      <c r="H436" s="79"/>
      <c r="I436" s="79"/>
      <c r="J436" s="79"/>
      <c r="K436" s="79"/>
      <c r="L436" s="79"/>
      <c r="M436" s="79"/>
    </row>
    <row r="437" spans="8:13" ht="12.75">
      <c r="H437" s="79"/>
      <c r="I437" s="79"/>
      <c r="J437" s="79"/>
      <c r="K437" s="79"/>
      <c r="L437" s="79"/>
      <c r="M437" s="79"/>
    </row>
    <row r="438" spans="8:13" ht="12.75">
      <c r="H438" s="79"/>
      <c r="I438" s="79"/>
      <c r="J438" s="79"/>
      <c r="K438" s="79"/>
      <c r="L438" s="79"/>
      <c r="M438" s="79"/>
    </row>
    <row r="439" spans="8:13" ht="12.75">
      <c r="H439" s="79"/>
      <c r="I439" s="79"/>
      <c r="J439" s="79"/>
      <c r="K439" s="79"/>
      <c r="L439" s="79"/>
      <c r="M439" s="79"/>
    </row>
    <row r="440" spans="8:13" ht="12.75">
      <c r="H440" s="79"/>
      <c r="I440" s="79"/>
      <c r="J440" s="79"/>
      <c r="K440" s="79"/>
      <c r="L440" s="79"/>
      <c r="M440" s="79"/>
    </row>
    <row r="441" spans="8:13" ht="12.75">
      <c r="H441" s="79"/>
      <c r="I441" s="79"/>
      <c r="J441" s="79"/>
      <c r="K441" s="79"/>
      <c r="L441" s="79"/>
      <c r="M441" s="79"/>
    </row>
    <row r="442" spans="8:13" ht="12.75">
      <c r="H442" s="79"/>
      <c r="I442" s="79"/>
      <c r="J442" s="79"/>
      <c r="K442" s="79"/>
      <c r="L442" s="79"/>
      <c r="M442" s="79"/>
    </row>
    <row r="443" spans="8:13" ht="12.75">
      <c r="H443" s="79"/>
      <c r="I443" s="79"/>
      <c r="J443" s="79"/>
      <c r="K443" s="79"/>
      <c r="L443" s="79"/>
      <c r="M443" s="79"/>
    </row>
    <row r="444" spans="8:13" ht="12.75">
      <c r="H444" s="79"/>
      <c r="I444" s="79"/>
      <c r="J444" s="79"/>
      <c r="K444" s="79"/>
      <c r="L444" s="79"/>
      <c r="M444" s="79"/>
    </row>
    <row r="445" spans="8:13" ht="12.75">
      <c r="H445" s="79"/>
      <c r="I445" s="79"/>
      <c r="J445" s="79"/>
      <c r="K445" s="79"/>
      <c r="L445" s="79"/>
      <c r="M445" s="79"/>
    </row>
    <row r="446" spans="8:13" ht="12.75">
      <c r="H446" s="79"/>
      <c r="I446" s="79"/>
      <c r="J446" s="79"/>
      <c r="K446" s="79"/>
      <c r="L446" s="79"/>
      <c r="M446" s="79"/>
    </row>
    <row r="447" spans="8:13" ht="12.75">
      <c r="H447" s="79"/>
      <c r="I447" s="79"/>
      <c r="J447" s="79"/>
      <c r="K447" s="79"/>
      <c r="L447" s="79"/>
      <c r="M447" s="79"/>
    </row>
    <row r="448" spans="8:13" ht="12.75">
      <c r="H448" s="79"/>
      <c r="I448" s="79"/>
      <c r="J448" s="79"/>
      <c r="K448" s="79"/>
      <c r="L448" s="79"/>
      <c r="M448" s="79"/>
    </row>
    <row r="449" spans="8:13" ht="12.75">
      <c r="H449" s="79"/>
      <c r="I449" s="79"/>
      <c r="J449" s="79"/>
      <c r="K449" s="79"/>
      <c r="L449" s="79"/>
      <c r="M449" s="79"/>
    </row>
    <row r="450" spans="8:13" ht="12.75">
      <c r="H450" s="79"/>
      <c r="I450" s="79"/>
      <c r="J450" s="79"/>
      <c r="K450" s="79"/>
      <c r="L450" s="79"/>
      <c r="M450" s="79"/>
    </row>
    <row r="451" spans="8:13" ht="12.75">
      <c r="H451" s="79"/>
      <c r="I451" s="79"/>
      <c r="J451" s="79"/>
      <c r="K451" s="79"/>
      <c r="L451" s="79"/>
      <c r="M451" s="79"/>
    </row>
    <row r="452" spans="8:13" ht="12.75">
      <c r="H452" s="79"/>
      <c r="I452" s="79"/>
      <c r="J452" s="79"/>
      <c r="K452" s="79"/>
      <c r="L452" s="79"/>
      <c r="M452" s="79"/>
    </row>
    <row r="453" spans="8:13" ht="12.75">
      <c r="H453" s="79"/>
      <c r="I453" s="79"/>
      <c r="J453" s="79"/>
      <c r="K453" s="79"/>
      <c r="L453" s="79"/>
      <c r="M453" s="79"/>
    </row>
    <row r="454" spans="8:13" ht="12.75">
      <c r="H454" s="79"/>
      <c r="I454" s="79"/>
      <c r="J454" s="79"/>
      <c r="K454" s="79"/>
      <c r="L454" s="79"/>
      <c r="M454" s="79"/>
    </row>
    <row r="455" spans="8:13" ht="12.75">
      <c r="H455" s="79"/>
      <c r="I455" s="79"/>
      <c r="J455" s="79"/>
      <c r="K455" s="79"/>
      <c r="L455" s="79"/>
      <c r="M455" s="79"/>
    </row>
    <row r="456" spans="8:13" ht="12.75">
      <c r="H456" s="79"/>
      <c r="I456" s="79"/>
      <c r="J456" s="79"/>
      <c r="K456" s="79"/>
      <c r="L456" s="79"/>
      <c r="M456" s="79"/>
    </row>
    <row r="457" spans="8:13" ht="12.75">
      <c r="H457" s="79"/>
      <c r="I457" s="79"/>
      <c r="J457" s="79"/>
      <c r="K457" s="79"/>
      <c r="L457" s="79"/>
      <c r="M457" s="79"/>
    </row>
    <row r="458" spans="8:13" ht="12.75">
      <c r="H458" s="79"/>
      <c r="I458" s="79"/>
      <c r="J458" s="79"/>
      <c r="K458" s="79"/>
      <c r="L458" s="79"/>
      <c r="M458" s="79"/>
    </row>
    <row r="459" spans="8:13" ht="12.75">
      <c r="H459" s="79"/>
      <c r="I459" s="79"/>
      <c r="J459" s="79"/>
      <c r="K459" s="79"/>
      <c r="L459" s="79"/>
      <c r="M459" s="79"/>
    </row>
    <row r="460" spans="8:13" ht="12.75">
      <c r="H460" s="79"/>
      <c r="I460" s="79"/>
      <c r="J460" s="79"/>
      <c r="K460" s="79"/>
      <c r="L460" s="79"/>
      <c r="M460" s="79"/>
    </row>
    <row r="461" spans="8:13" ht="12.75">
      <c r="H461" s="79"/>
      <c r="I461" s="79"/>
      <c r="J461" s="79"/>
      <c r="K461" s="79"/>
      <c r="L461" s="79"/>
      <c r="M461" s="79"/>
    </row>
    <row r="462" spans="8:13" ht="12.75">
      <c r="H462" s="79"/>
      <c r="I462" s="79"/>
      <c r="J462" s="79"/>
      <c r="K462" s="79"/>
      <c r="L462" s="79"/>
      <c r="M462" s="79"/>
    </row>
    <row r="463" spans="8:13" ht="12.75">
      <c r="H463" s="79"/>
      <c r="I463" s="79"/>
      <c r="J463" s="79"/>
      <c r="K463" s="79"/>
      <c r="L463" s="79"/>
      <c r="M463" s="79"/>
    </row>
    <row r="464" spans="8:13" ht="12.75">
      <c r="H464" s="79"/>
      <c r="I464" s="79"/>
      <c r="J464" s="79"/>
      <c r="K464" s="79"/>
      <c r="L464" s="79"/>
      <c r="M464" s="79"/>
    </row>
    <row r="465" spans="8:13" ht="12.75">
      <c r="H465" s="79"/>
      <c r="I465" s="79"/>
      <c r="J465" s="79"/>
      <c r="K465" s="79"/>
      <c r="L465" s="79"/>
      <c r="M465" s="79"/>
    </row>
    <row r="466" spans="8:12" ht="12.75">
      <c r="H466" s="79"/>
      <c r="I466" s="79"/>
      <c r="J466" s="79"/>
      <c r="K466" s="79"/>
      <c r="L466" s="79"/>
    </row>
    <row r="467" spans="8:12" ht="12.75">
      <c r="H467" s="79"/>
      <c r="I467" s="79"/>
      <c r="J467" s="79"/>
      <c r="K467" s="79"/>
      <c r="L467" s="79"/>
    </row>
    <row r="468" spans="8:12" ht="12.75">
      <c r="H468" s="79"/>
      <c r="I468" s="79"/>
      <c r="J468" s="79"/>
      <c r="K468" s="79"/>
      <c r="L468" s="79"/>
    </row>
    <row r="469" spans="8:12" ht="12.75">
      <c r="H469" s="79"/>
      <c r="I469" s="79"/>
      <c r="J469" s="79"/>
      <c r="K469" s="79"/>
      <c r="L469" s="79"/>
    </row>
    <row r="470" spans="8:12" ht="12.75">
      <c r="H470" s="79"/>
      <c r="I470" s="79"/>
      <c r="J470" s="79"/>
      <c r="K470" s="79"/>
      <c r="L470" s="79"/>
    </row>
    <row r="471" spans="8:12" ht="12.75">
      <c r="H471" s="79"/>
      <c r="I471" s="79"/>
      <c r="J471" s="79"/>
      <c r="K471" s="79"/>
      <c r="L471" s="79"/>
    </row>
    <row r="472" spans="8:12" ht="12.75">
      <c r="H472" s="79"/>
      <c r="I472" s="79"/>
      <c r="J472" s="79"/>
      <c r="K472" s="79"/>
      <c r="L472" s="79"/>
    </row>
    <row r="473" spans="8:12" ht="12.75">
      <c r="H473" s="79"/>
      <c r="I473" s="79"/>
      <c r="J473" s="79"/>
      <c r="K473" s="79"/>
      <c r="L473" s="79"/>
    </row>
    <row r="474" spans="8:12" ht="12.75">
      <c r="H474" s="79"/>
      <c r="I474" s="79"/>
      <c r="J474" s="79"/>
      <c r="K474" s="79"/>
      <c r="L474" s="79"/>
    </row>
    <row r="475" spans="8:12" ht="12.75">
      <c r="H475" s="79"/>
      <c r="I475" s="79"/>
      <c r="J475" s="79"/>
      <c r="K475" s="79"/>
      <c r="L475" s="79"/>
    </row>
    <row r="476" spans="8:12" ht="12.75">
      <c r="H476" s="79"/>
      <c r="I476" s="79"/>
      <c r="J476" s="79"/>
      <c r="K476" s="79"/>
      <c r="L476" s="79"/>
    </row>
    <row r="477" spans="8:12" ht="12.75">
      <c r="H477" s="79"/>
      <c r="I477" s="79"/>
      <c r="J477" s="79"/>
      <c r="K477" s="79"/>
      <c r="L477" s="79"/>
    </row>
    <row r="478" spans="8:12" ht="12.75">
      <c r="H478" s="79"/>
      <c r="I478" s="79"/>
      <c r="J478" s="79"/>
      <c r="K478" s="79"/>
      <c r="L478" s="79"/>
    </row>
    <row r="479" spans="8:12" ht="12.75">
      <c r="H479" s="79"/>
      <c r="I479" s="79"/>
      <c r="J479" s="79"/>
      <c r="K479" s="79"/>
      <c r="L479" s="79"/>
    </row>
    <row r="480" spans="8:12" ht="12.75">
      <c r="H480" s="79"/>
      <c r="I480" s="79"/>
      <c r="J480" s="79"/>
      <c r="K480" s="79"/>
      <c r="L480" s="79"/>
    </row>
    <row r="481" spans="8:12" ht="12.75">
      <c r="H481" s="79"/>
      <c r="I481" s="79"/>
      <c r="J481" s="79"/>
      <c r="K481" s="79"/>
      <c r="L481" s="79"/>
    </row>
    <row r="482" spans="8:12" ht="12.75">
      <c r="H482" s="79"/>
      <c r="I482" s="79"/>
      <c r="J482" s="79"/>
      <c r="K482" s="79"/>
      <c r="L482" s="79"/>
    </row>
    <row r="483" spans="8:12" ht="12.75">
      <c r="H483" s="79"/>
      <c r="I483" s="79"/>
      <c r="J483" s="79"/>
      <c r="K483" s="79"/>
      <c r="L483" s="79"/>
    </row>
    <row r="484" spans="8:12" ht="12.75">
      <c r="H484" s="79"/>
      <c r="I484" s="79"/>
      <c r="J484" s="79"/>
      <c r="K484" s="79"/>
      <c r="L484" s="79"/>
    </row>
    <row r="485" spans="8:12" ht="12.75">
      <c r="H485" s="79"/>
      <c r="I485" s="79"/>
      <c r="J485" s="79"/>
      <c r="K485" s="79"/>
      <c r="L485" s="79"/>
    </row>
    <row r="486" spans="8:12" ht="12.75">
      <c r="H486" s="79"/>
      <c r="I486" s="79"/>
      <c r="J486" s="79"/>
      <c r="K486" s="79"/>
      <c r="L486" s="79"/>
    </row>
    <row r="487" spans="8:12" ht="12.75">
      <c r="H487" s="79"/>
      <c r="I487" s="79"/>
      <c r="J487" s="79"/>
      <c r="K487" s="79"/>
      <c r="L487" s="79"/>
    </row>
    <row r="488" spans="8:12" ht="12.75">
      <c r="H488" s="79"/>
      <c r="I488" s="79"/>
      <c r="J488" s="79"/>
      <c r="K488" s="79"/>
      <c r="L488" s="79"/>
    </row>
    <row r="489" spans="8:12" ht="12.75">
      <c r="H489" s="79"/>
      <c r="I489" s="79"/>
      <c r="J489" s="79"/>
      <c r="K489" s="79"/>
      <c r="L489" s="79"/>
    </row>
    <row r="490" spans="8:12" ht="12.75">
      <c r="H490" s="79"/>
      <c r="I490" s="79"/>
      <c r="J490" s="79"/>
      <c r="K490" s="79"/>
      <c r="L490" s="79"/>
    </row>
    <row r="491" spans="8:12" ht="12.75">
      <c r="H491" s="79"/>
      <c r="I491" s="79"/>
      <c r="J491" s="79"/>
      <c r="K491" s="79"/>
      <c r="L491" s="79"/>
    </row>
    <row r="492" spans="8:12" ht="12.75">
      <c r="H492" s="79"/>
      <c r="I492" s="79"/>
      <c r="J492" s="79"/>
      <c r="K492" s="79"/>
      <c r="L492" s="79"/>
    </row>
    <row r="493" spans="8:12" ht="12.75">
      <c r="H493" s="79"/>
      <c r="I493" s="79"/>
      <c r="J493" s="79"/>
      <c r="K493" s="79"/>
      <c r="L493" s="79"/>
    </row>
    <row r="494" spans="8:12" ht="12.75">
      <c r="H494" s="79"/>
      <c r="I494" s="79"/>
      <c r="J494" s="79"/>
      <c r="K494" s="79"/>
      <c r="L494" s="79"/>
    </row>
    <row r="495" spans="8:12" ht="12.75">
      <c r="H495" s="79"/>
      <c r="I495" s="79"/>
      <c r="J495" s="79"/>
      <c r="K495" s="79"/>
      <c r="L495" s="79"/>
    </row>
    <row r="496" spans="8:12" ht="12.75">
      <c r="H496" s="79"/>
      <c r="I496" s="79"/>
      <c r="J496" s="79"/>
      <c r="K496" s="79"/>
      <c r="L496" s="79"/>
    </row>
    <row r="497" spans="8:12" ht="12.75">
      <c r="H497" s="79"/>
      <c r="I497" s="79"/>
      <c r="J497" s="79"/>
      <c r="K497" s="79"/>
      <c r="L497" s="79"/>
    </row>
    <row r="498" spans="8:12" ht="12.75">
      <c r="H498" s="79"/>
      <c r="I498" s="79"/>
      <c r="J498" s="79"/>
      <c r="K498" s="79"/>
      <c r="L498" s="79"/>
    </row>
    <row r="499" spans="8:12" ht="12.75">
      <c r="H499" s="79"/>
      <c r="I499" s="79"/>
      <c r="J499" s="79"/>
      <c r="K499" s="79"/>
      <c r="L499" s="79"/>
    </row>
    <row r="500" spans="8:12" ht="12.75">
      <c r="H500" s="79"/>
      <c r="I500" s="79"/>
      <c r="J500" s="79"/>
      <c r="K500" s="79"/>
      <c r="L500" s="79"/>
    </row>
    <row r="501" spans="8:12" ht="12.75">
      <c r="H501" s="79"/>
      <c r="I501" s="79"/>
      <c r="J501" s="79"/>
      <c r="K501" s="79"/>
      <c r="L501" s="79"/>
    </row>
    <row r="502" spans="8:12" ht="12.75">
      <c r="H502" s="79"/>
      <c r="I502" s="79"/>
      <c r="J502" s="79"/>
      <c r="K502" s="79"/>
      <c r="L502" s="79"/>
    </row>
    <row r="503" spans="8:12" ht="12.75">
      <c r="H503" s="79"/>
      <c r="I503" s="79"/>
      <c r="J503" s="79"/>
      <c r="K503" s="79"/>
      <c r="L503" s="79"/>
    </row>
    <row r="504" spans="8:12" ht="12.75">
      <c r="H504" s="79"/>
      <c r="I504" s="79"/>
      <c r="J504" s="79"/>
      <c r="K504" s="79"/>
      <c r="L504" s="79"/>
    </row>
    <row r="505" spans="8:12" ht="12.75">
      <c r="H505" s="79"/>
      <c r="I505" s="79"/>
      <c r="J505" s="79"/>
      <c r="K505" s="79"/>
      <c r="L505" s="79"/>
    </row>
    <row r="506" spans="8:12" ht="12.75">
      <c r="H506" s="79"/>
      <c r="I506" s="79"/>
      <c r="J506" s="79"/>
      <c r="K506" s="79"/>
      <c r="L506" s="79"/>
    </row>
    <row r="507" spans="8:12" ht="12.75">
      <c r="H507" s="79"/>
      <c r="I507" s="79"/>
      <c r="J507" s="79"/>
      <c r="K507" s="79"/>
      <c r="L507" s="79"/>
    </row>
    <row r="508" spans="8:12" ht="12.75">
      <c r="H508" s="79"/>
      <c r="I508" s="79"/>
      <c r="J508" s="79"/>
      <c r="K508" s="79"/>
      <c r="L508" s="79"/>
    </row>
    <row r="509" spans="8:12" ht="12.75">
      <c r="H509" s="79"/>
      <c r="I509" s="79"/>
      <c r="J509" s="79"/>
      <c r="K509" s="79"/>
      <c r="L509" s="79"/>
    </row>
    <row r="510" spans="8:12" ht="12.75">
      <c r="H510" s="79"/>
      <c r="I510" s="79"/>
      <c r="J510" s="79"/>
      <c r="K510" s="79"/>
      <c r="L510" s="79"/>
    </row>
    <row r="511" spans="8:12" ht="12.75">
      <c r="H511" s="79"/>
      <c r="I511" s="79"/>
      <c r="J511" s="79"/>
      <c r="K511" s="79"/>
      <c r="L511" s="79"/>
    </row>
    <row r="512" spans="8:12" ht="12.75">
      <c r="H512" s="79"/>
      <c r="I512" s="79"/>
      <c r="J512" s="79"/>
      <c r="K512" s="79"/>
      <c r="L512" s="79"/>
    </row>
    <row r="513" spans="8:12" ht="12.75">
      <c r="H513" s="79"/>
      <c r="I513" s="79"/>
      <c r="J513" s="79"/>
      <c r="K513" s="79"/>
      <c r="L513" s="79"/>
    </row>
    <row r="514" spans="8:12" ht="12.75">
      <c r="H514" s="79"/>
      <c r="I514" s="79"/>
      <c r="J514" s="79"/>
      <c r="K514" s="79"/>
      <c r="L514" s="79"/>
    </row>
    <row r="515" spans="8:12" ht="12.75">
      <c r="H515" s="79"/>
      <c r="I515" s="79"/>
      <c r="J515" s="79"/>
      <c r="K515" s="79"/>
      <c r="L515" s="79"/>
    </row>
    <row r="516" spans="8:12" ht="12.75">
      <c r="H516" s="79"/>
      <c r="I516" s="79"/>
      <c r="J516" s="79"/>
      <c r="K516" s="79"/>
      <c r="L516" s="79"/>
    </row>
    <row r="517" spans="8:12" ht="12.75">
      <c r="H517" s="79"/>
      <c r="I517" s="79"/>
      <c r="J517" s="79"/>
      <c r="K517" s="79"/>
      <c r="L517" s="79"/>
    </row>
    <row r="518" spans="8:12" ht="12.75">
      <c r="H518" s="79"/>
      <c r="I518" s="79"/>
      <c r="J518" s="79"/>
      <c r="K518" s="79"/>
      <c r="L518" s="79"/>
    </row>
    <row r="519" spans="8:12" ht="12.75">
      <c r="H519" s="79"/>
      <c r="I519" s="79"/>
      <c r="J519" s="79"/>
      <c r="K519" s="79"/>
      <c r="L519" s="79"/>
    </row>
    <row r="520" spans="8:12" ht="12.75">
      <c r="H520" s="79"/>
      <c r="I520" s="79"/>
      <c r="J520" s="79"/>
      <c r="K520" s="79"/>
      <c r="L520" s="79"/>
    </row>
    <row r="521" spans="8:12" ht="12.75">
      <c r="H521" s="79"/>
      <c r="I521" s="79"/>
      <c r="J521" s="79"/>
      <c r="K521" s="79"/>
      <c r="L521" s="79"/>
    </row>
    <row r="522" spans="8:12" ht="12.75">
      <c r="H522" s="79"/>
      <c r="I522" s="79"/>
      <c r="J522" s="79"/>
      <c r="K522" s="79"/>
      <c r="L522" s="79"/>
    </row>
    <row r="523" spans="8:12" ht="12.75">
      <c r="H523" s="79"/>
      <c r="I523" s="79"/>
      <c r="J523" s="79"/>
      <c r="K523" s="79"/>
      <c r="L523" s="79"/>
    </row>
    <row r="524" spans="8:12" ht="12.75">
      <c r="H524" s="79"/>
      <c r="I524" s="79"/>
      <c r="J524" s="79"/>
      <c r="K524" s="79"/>
      <c r="L524" s="79"/>
    </row>
    <row r="525" spans="8:12" ht="12.75">
      <c r="H525" s="79"/>
      <c r="I525" s="79"/>
      <c r="J525" s="79"/>
      <c r="K525" s="79"/>
      <c r="L525" s="79"/>
    </row>
    <row r="526" spans="8:12" ht="12.75">
      <c r="H526" s="79"/>
      <c r="I526" s="79"/>
      <c r="J526" s="79"/>
      <c r="K526" s="79"/>
      <c r="L526" s="79"/>
    </row>
    <row r="527" spans="8:12" ht="12.75">
      <c r="H527" s="79"/>
      <c r="I527" s="79"/>
      <c r="J527" s="79"/>
      <c r="K527" s="79"/>
      <c r="L527" s="79"/>
    </row>
    <row r="528" spans="8:12" ht="12.75">
      <c r="H528" s="79"/>
      <c r="I528" s="79"/>
      <c r="J528" s="79"/>
      <c r="K528" s="79"/>
      <c r="L528" s="79"/>
    </row>
    <row r="529" spans="8:12" ht="12.75">
      <c r="H529" s="79"/>
      <c r="I529" s="79"/>
      <c r="J529" s="79"/>
      <c r="K529" s="79"/>
      <c r="L529" s="79"/>
    </row>
    <row r="530" spans="8:12" ht="12.75">
      <c r="H530" s="79"/>
      <c r="I530" s="79"/>
      <c r="J530" s="79"/>
      <c r="K530" s="79"/>
      <c r="L530" s="79"/>
    </row>
    <row r="531" spans="8:12" ht="12.75">
      <c r="H531" s="79"/>
      <c r="I531" s="79"/>
      <c r="J531" s="79"/>
      <c r="K531" s="79"/>
      <c r="L531" s="79"/>
    </row>
    <row r="532" spans="8:12" ht="12.75">
      <c r="H532" s="79"/>
      <c r="I532" s="79"/>
      <c r="J532" s="79"/>
      <c r="K532" s="79"/>
      <c r="L532" s="79"/>
    </row>
    <row r="533" spans="8:12" ht="12.75">
      <c r="H533" s="79"/>
      <c r="I533" s="79"/>
      <c r="J533" s="79"/>
      <c r="K533" s="79"/>
      <c r="L533" s="79"/>
    </row>
    <row r="534" spans="8:12" ht="12.75">
      <c r="H534" s="79"/>
      <c r="I534" s="79"/>
      <c r="J534" s="79"/>
      <c r="K534" s="79"/>
      <c r="L534" s="79"/>
    </row>
    <row r="535" spans="8:12" ht="12.75">
      <c r="H535" s="79"/>
      <c r="I535" s="79"/>
      <c r="J535" s="79"/>
      <c r="K535" s="79"/>
      <c r="L535" s="79"/>
    </row>
    <row r="536" spans="8:12" ht="12.75">
      <c r="H536" s="79"/>
      <c r="I536" s="79"/>
      <c r="J536" s="79"/>
      <c r="K536" s="79"/>
      <c r="L536" s="79"/>
    </row>
    <row r="537" spans="8:12" ht="12.75">
      <c r="H537" s="79"/>
      <c r="I537" s="79"/>
      <c r="J537" s="79"/>
      <c r="K537" s="79"/>
      <c r="L537" s="79"/>
    </row>
    <row r="538" spans="8:12" ht="12.75">
      <c r="H538" s="79"/>
      <c r="I538" s="79"/>
      <c r="J538" s="79"/>
      <c r="K538" s="79"/>
      <c r="L538" s="79"/>
    </row>
    <row r="539" spans="8:12" ht="12.75">
      <c r="H539" s="79"/>
      <c r="I539" s="79"/>
      <c r="J539" s="79"/>
      <c r="K539" s="79"/>
      <c r="L539" s="79"/>
    </row>
    <row r="540" spans="8:12" ht="12.75">
      <c r="H540" s="79"/>
      <c r="I540" s="79"/>
      <c r="J540" s="79"/>
      <c r="K540" s="79"/>
      <c r="L540" s="79"/>
    </row>
    <row r="541" spans="8:12" ht="12.75">
      <c r="H541" s="79"/>
      <c r="I541" s="79"/>
      <c r="J541" s="79"/>
      <c r="K541" s="79"/>
      <c r="L541" s="79"/>
    </row>
    <row r="542" spans="8:12" ht="12.75">
      <c r="H542" s="79"/>
      <c r="I542" s="79"/>
      <c r="J542" s="79"/>
      <c r="K542" s="79"/>
      <c r="L542" s="79"/>
    </row>
    <row r="543" spans="8:12" ht="12.75">
      <c r="H543" s="79"/>
      <c r="I543" s="79"/>
      <c r="J543" s="79"/>
      <c r="K543" s="79"/>
      <c r="L543" s="79"/>
    </row>
    <row r="544" spans="8:12" ht="12.75">
      <c r="H544" s="79"/>
      <c r="I544" s="79"/>
      <c r="J544" s="79"/>
      <c r="K544" s="79"/>
      <c r="L544" s="79"/>
    </row>
    <row r="545" spans="8:12" ht="12.75">
      <c r="H545" s="79"/>
      <c r="I545" s="79"/>
      <c r="J545" s="79"/>
      <c r="K545" s="79"/>
      <c r="L545" s="79"/>
    </row>
    <row r="546" spans="8:12" ht="12.75">
      <c r="H546" s="79"/>
      <c r="I546" s="79"/>
      <c r="J546" s="79"/>
      <c r="K546" s="79"/>
      <c r="L546" s="79"/>
    </row>
    <row r="547" spans="8:12" ht="12.75">
      <c r="H547" s="79"/>
      <c r="I547" s="79"/>
      <c r="J547" s="79"/>
      <c r="K547" s="79"/>
      <c r="L547" s="79"/>
    </row>
    <row r="548" spans="8:12" ht="12.75">
      <c r="H548" s="79"/>
      <c r="I548" s="79"/>
      <c r="J548" s="79"/>
      <c r="K548" s="79"/>
      <c r="L548" s="79"/>
    </row>
    <row r="549" spans="8:12" ht="12.75">
      <c r="H549" s="79"/>
      <c r="I549" s="79"/>
      <c r="J549" s="79"/>
      <c r="K549" s="79"/>
      <c r="L549" s="79"/>
    </row>
    <row r="550" spans="8:12" ht="12.75">
      <c r="H550" s="79"/>
      <c r="I550" s="79"/>
      <c r="J550" s="79"/>
      <c r="K550" s="79"/>
      <c r="L550" s="79"/>
    </row>
    <row r="551" spans="8:12" ht="12.75">
      <c r="H551" s="79"/>
      <c r="I551" s="79"/>
      <c r="J551" s="79"/>
      <c r="K551" s="79"/>
      <c r="L551" s="79"/>
    </row>
    <row r="552" spans="8:12" ht="12.75">
      <c r="H552" s="79"/>
      <c r="I552" s="79"/>
      <c r="J552" s="79"/>
      <c r="K552" s="79"/>
      <c r="L552" s="79"/>
    </row>
    <row r="553" spans="8:12" ht="12.75">
      <c r="H553" s="79"/>
      <c r="I553" s="79"/>
      <c r="J553" s="79"/>
      <c r="K553" s="79"/>
      <c r="L553" s="79"/>
    </row>
    <row r="554" spans="8:12" ht="12.75">
      <c r="H554" s="79"/>
      <c r="I554" s="79"/>
      <c r="J554" s="79"/>
      <c r="K554" s="79"/>
      <c r="L554" s="79"/>
    </row>
    <row r="555" spans="8:12" ht="12.75">
      <c r="H555" s="79"/>
      <c r="I555" s="79"/>
      <c r="J555" s="79"/>
      <c r="K555" s="79"/>
      <c r="L555" s="79"/>
    </row>
    <row r="556" spans="8:12" ht="12.75">
      <c r="H556" s="79"/>
      <c r="I556" s="79"/>
      <c r="J556" s="79"/>
      <c r="K556" s="79"/>
      <c r="L556" s="79"/>
    </row>
    <row r="557" spans="8:12" ht="12.75">
      <c r="H557" s="79"/>
      <c r="I557" s="79"/>
      <c r="J557" s="79"/>
      <c r="K557" s="79"/>
      <c r="L557" s="79"/>
    </row>
    <row r="558" spans="8:12" ht="12.75">
      <c r="H558" s="79"/>
      <c r="I558" s="79"/>
      <c r="J558" s="79"/>
      <c r="K558" s="79"/>
      <c r="L558" s="79"/>
    </row>
    <row r="559" spans="8:12" ht="12.75">
      <c r="H559" s="79"/>
      <c r="I559" s="79"/>
      <c r="J559" s="79"/>
      <c r="K559" s="79"/>
      <c r="L559" s="79"/>
    </row>
    <row r="560" spans="8:12" ht="12.75">
      <c r="H560" s="79"/>
      <c r="I560" s="79"/>
      <c r="J560" s="79"/>
      <c r="K560" s="79"/>
      <c r="L560" s="79"/>
    </row>
    <row r="561" spans="8:12" ht="12.75">
      <c r="H561" s="79"/>
      <c r="I561" s="79"/>
      <c r="J561" s="79"/>
      <c r="K561" s="79"/>
      <c r="L561" s="79"/>
    </row>
    <row r="562" spans="8:12" ht="12.75">
      <c r="H562" s="79"/>
      <c r="I562" s="79"/>
      <c r="J562" s="79"/>
      <c r="K562" s="79"/>
      <c r="L562" s="79"/>
    </row>
    <row r="563" spans="8:12" ht="12.75">
      <c r="H563" s="79"/>
      <c r="I563" s="79"/>
      <c r="J563" s="79"/>
      <c r="K563" s="79"/>
      <c r="L563" s="79"/>
    </row>
    <row r="564" spans="8:12" ht="12.75">
      <c r="H564" s="79"/>
      <c r="I564" s="79"/>
      <c r="J564" s="79"/>
      <c r="K564" s="79"/>
      <c r="L564" s="79"/>
    </row>
    <row r="565" spans="8:12" ht="12.75">
      <c r="H565" s="79"/>
      <c r="I565" s="79"/>
      <c r="J565" s="79"/>
      <c r="K565" s="79"/>
      <c r="L565" s="79"/>
    </row>
    <row r="566" spans="8:12" ht="12.75">
      <c r="H566" s="79"/>
      <c r="I566" s="79"/>
      <c r="J566" s="79"/>
      <c r="K566" s="79"/>
      <c r="L566" s="79"/>
    </row>
    <row r="567" spans="8:12" ht="12.75">
      <c r="H567" s="79"/>
      <c r="I567" s="79"/>
      <c r="J567" s="79"/>
      <c r="K567" s="79"/>
      <c r="L567" s="79"/>
    </row>
    <row r="568" spans="8:12" ht="12.75">
      <c r="H568" s="79"/>
      <c r="I568" s="79"/>
      <c r="J568" s="79"/>
      <c r="K568" s="79"/>
      <c r="L568" s="79"/>
    </row>
    <row r="569" spans="8:12" ht="12.75">
      <c r="H569" s="79"/>
      <c r="I569" s="79"/>
      <c r="J569" s="79"/>
      <c r="K569" s="79"/>
      <c r="L569" s="79"/>
    </row>
    <row r="570" spans="8:12" ht="12.75">
      <c r="H570" s="79"/>
      <c r="I570" s="79"/>
      <c r="J570" s="79"/>
      <c r="K570" s="79"/>
      <c r="L570" s="79"/>
    </row>
    <row r="571" spans="8:12" ht="12.75">
      <c r="H571" s="79"/>
      <c r="I571" s="79"/>
      <c r="J571" s="79"/>
      <c r="K571" s="79"/>
      <c r="L571" s="79"/>
    </row>
    <row r="572" spans="8:12" ht="12.75">
      <c r="H572" s="79"/>
      <c r="I572" s="79"/>
      <c r="J572" s="79"/>
      <c r="K572" s="79"/>
      <c r="L572" s="79"/>
    </row>
    <row r="573" spans="8:12" ht="12.75">
      <c r="H573" s="79"/>
      <c r="I573" s="79"/>
      <c r="J573" s="79"/>
      <c r="K573" s="79"/>
      <c r="L573" s="79"/>
    </row>
    <row r="574" spans="8:12" ht="12.75">
      <c r="H574" s="79"/>
      <c r="I574" s="79"/>
      <c r="J574" s="79"/>
      <c r="L574" s="79"/>
    </row>
    <row r="575" spans="8:12" ht="12.75">
      <c r="H575" s="79"/>
      <c r="I575" s="79"/>
      <c r="J575" s="79"/>
      <c r="L575" s="79"/>
    </row>
    <row r="576" spans="8:12" ht="12.75">
      <c r="H576" s="79"/>
      <c r="I576" s="79"/>
      <c r="J576" s="79"/>
      <c r="L576" s="79"/>
    </row>
    <row r="577" spans="8:12" ht="12.75">
      <c r="H577" s="79"/>
      <c r="I577" s="79"/>
      <c r="J577" s="79"/>
      <c r="L577" s="79"/>
    </row>
    <row r="578" spans="8:12" ht="12.75">
      <c r="H578" s="79"/>
      <c r="I578" s="79"/>
      <c r="J578" s="79"/>
      <c r="L578" s="79"/>
    </row>
    <row r="579" spans="8:12" ht="12.75">
      <c r="H579" s="79"/>
      <c r="I579" s="79"/>
      <c r="J579" s="79"/>
      <c r="L579" s="79"/>
    </row>
    <row r="580" spans="8:12" ht="12.75">
      <c r="H580" s="79"/>
      <c r="I580" s="79"/>
      <c r="J580" s="79"/>
      <c r="L580" s="79"/>
    </row>
    <row r="581" spans="8:12" ht="12.75">
      <c r="H581" s="79"/>
      <c r="I581" s="79"/>
      <c r="J581" s="79"/>
      <c r="L581" s="79"/>
    </row>
    <row r="582" spans="8:12" ht="12.75">
      <c r="H582" s="79"/>
      <c r="I582" s="79"/>
      <c r="J582" s="79"/>
      <c r="L582" s="79"/>
    </row>
    <row r="583" spans="8:12" ht="12.75">
      <c r="H583" s="79"/>
      <c r="I583" s="79"/>
      <c r="J583" s="79"/>
      <c r="L583" s="79"/>
    </row>
    <row r="584" spans="8:12" ht="12.75">
      <c r="H584" s="79"/>
      <c r="I584" s="79"/>
      <c r="J584" s="79"/>
      <c r="L584" s="79"/>
    </row>
    <row r="585" spans="8:12" ht="12.75">
      <c r="H585" s="79"/>
      <c r="I585" s="79"/>
      <c r="J585" s="79"/>
      <c r="L585" s="79"/>
    </row>
    <row r="586" spans="8:12" ht="12.75">
      <c r="H586" s="79"/>
      <c r="I586" s="79"/>
      <c r="J586" s="79"/>
      <c r="L586" s="79"/>
    </row>
    <row r="587" spans="8:12" ht="12.75">
      <c r="H587" s="79"/>
      <c r="I587" s="79"/>
      <c r="J587" s="79"/>
      <c r="L587" s="79"/>
    </row>
    <row r="588" spans="8:12" ht="12.75">
      <c r="H588" s="79"/>
      <c r="I588" s="79"/>
      <c r="J588" s="79"/>
      <c r="L588" s="79"/>
    </row>
    <row r="589" spans="8:12" ht="12.75">
      <c r="H589" s="79"/>
      <c r="I589" s="79"/>
      <c r="J589" s="79"/>
      <c r="L589" s="79"/>
    </row>
    <row r="590" spans="8:12" ht="12.75">
      <c r="H590" s="79"/>
      <c r="I590" s="79"/>
      <c r="J590" s="79"/>
      <c r="L590" s="79"/>
    </row>
    <row r="591" spans="8:12" ht="12.75">
      <c r="H591" s="79"/>
      <c r="I591" s="79"/>
      <c r="J591" s="79"/>
      <c r="L591" s="79"/>
    </row>
    <row r="592" spans="8:12" ht="12.75">
      <c r="H592" s="79"/>
      <c r="I592" s="79"/>
      <c r="J592" s="79"/>
      <c r="L592" s="79"/>
    </row>
    <row r="593" spans="8:12" ht="12.75">
      <c r="H593" s="79"/>
      <c r="I593" s="79"/>
      <c r="J593" s="79"/>
      <c r="L593" s="79"/>
    </row>
    <row r="594" spans="8:12" ht="12.75">
      <c r="H594" s="79"/>
      <c r="I594" s="79"/>
      <c r="J594" s="79"/>
      <c r="L594" s="79"/>
    </row>
    <row r="595" spans="8:12" ht="12.75">
      <c r="H595" s="79"/>
      <c r="I595" s="79"/>
      <c r="J595" s="79"/>
      <c r="L595" s="79"/>
    </row>
    <row r="596" spans="8:12" ht="12.75">
      <c r="H596" s="79"/>
      <c r="I596" s="79"/>
      <c r="J596" s="79"/>
      <c r="L596" s="79"/>
    </row>
    <row r="597" spans="8:12" ht="12.75">
      <c r="H597" s="79"/>
      <c r="I597" s="79"/>
      <c r="J597" s="79"/>
      <c r="L597" s="79"/>
    </row>
    <row r="598" spans="8:12" ht="12.75">
      <c r="H598" s="79"/>
      <c r="I598" s="79"/>
      <c r="J598" s="79"/>
      <c r="L598" s="79"/>
    </row>
    <row r="599" spans="8:12" ht="12.75">
      <c r="H599" s="79"/>
      <c r="I599" s="79"/>
      <c r="J599" s="79"/>
      <c r="L599" s="79"/>
    </row>
    <row r="600" spans="8:12" ht="12.75">
      <c r="H600" s="79"/>
      <c r="I600" s="79"/>
      <c r="J600" s="79"/>
      <c r="L600" s="79"/>
    </row>
    <row r="601" spans="8:12" ht="12.75">
      <c r="H601" s="79"/>
      <c r="I601" s="79"/>
      <c r="J601" s="79"/>
      <c r="L601" s="79"/>
    </row>
    <row r="602" spans="8:12" ht="12.75">
      <c r="H602" s="79"/>
      <c r="I602" s="79"/>
      <c r="J602" s="79"/>
      <c r="L602" s="79"/>
    </row>
    <row r="603" spans="8:12" ht="12.75">
      <c r="H603" s="79"/>
      <c r="I603" s="79"/>
      <c r="J603" s="79"/>
      <c r="L603" s="79"/>
    </row>
    <row r="604" spans="8:12" ht="12.75">
      <c r="H604" s="79"/>
      <c r="I604" s="79"/>
      <c r="J604" s="79"/>
      <c r="L604" s="79"/>
    </row>
    <row r="605" spans="8:12" ht="12.75">
      <c r="H605" s="79"/>
      <c r="I605" s="79"/>
      <c r="J605" s="79"/>
      <c r="L605" s="79"/>
    </row>
    <row r="606" spans="8:12" ht="12.75">
      <c r="H606" s="79"/>
      <c r="I606" s="79"/>
      <c r="J606" s="79"/>
      <c r="L606" s="79"/>
    </row>
    <row r="607" spans="8:12" ht="12.75">
      <c r="H607" s="79"/>
      <c r="I607" s="79"/>
      <c r="J607" s="79"/>
      <c r="L607" s="79"/>
    </row>
    <row r="608" spans="8:12" ht="12.75">
      <c r="H608" s="79"/>
      <c r="I608" s="79"/>
      <c r="J608" s="79"/>
      <c r="L608" s="79"/>
    </row>
    <row r="609" spans="8:12" ht="12.75">
      <c r="H609" s="79"/>
      <c r="I609" s="79"/>
      <c r="J609" s="79"/>
      <c r="L609" s="79"/>
    </row>
    <row r="610" spans="8:12" ht="12.75">
      <c r="H610" s="79"/>
      <c r="I610" s="79"/>
      <c r="J610" s="79"/>
      <c r="L610" s="79"/>
    </row>
    <row r="611" spans="8:12" ht="12.75">
      <c r="H611" s="79"/>
      <c r="I611" s="79"/>
      <c r="J611" s="79"/>
      <c r="L611" s="79"/>
    </row>
    <row r="612" spans="8:12" ht="12.75">
      <c r="H612" s="79"/>
      <c r="I612" s="79"/>
      <c r="J612" s="79"/>
      <c r="L612" s="79"/>
    </row>
    <row r="613" spans="8:12" ht="12.75">
      <c r="H613" s="79"/>
      <c r="I613" s="79"/>
      <c r="J613" s="79"/>
      <c r="L613" s="79"/>
    </row>
    <row r="614" spans="8:12" ht="12.75">
      <c r="H614" s="79"/>
      <c r="I614" s="79"/>
      <c r="J614" s="79"/>
      <c r="L614" s="79"/>
    </row>
    <row r="615" spans="8:12" ht="12.75">
      <c r="H615" s="79"/>
      <c r="I615" s="79"/>
      <c r="J615" s="79"/>
      <c r="L615" s="79"/>
    </row>
    <row r="616" spans="8:12" ht="12.75">
      <c r="H616" s="79"/>
      <c r="I616" s="79"/>
      <c r="J616" s="79"/>
      <c r="L616" s="79"/>
    </row>
    <row r="617" spans="8:12" ht="12.75">
      <c r="H617" s="79"/>
      <c r="I617" s="79"/>
      <c r="J617" s="79"/>
      <c r="L617" s="79"/>
    </row>
    <row r="618" spans="8:12" ht="12.75">
      <c r="H618" s="79"/>
      <c r="I618" s="79"/>
      <c r="J618" s="79"/>
      <c r="L618" s="79"/>
    </row>
    <row r="619" spans="8:12" ht="12.75">
      <c r="H619" s="79"/>
      <c r="I619" s="79"/>
      <c r="J619" s="79"/>
      <c r="L619" s="79"/>
    </row>
    <row r="620" spans="8:12" ht="12.75">
      <c r="H620" s="79"/>
      <c r="I620" s="79"/>
      <c r="J620" s="79"/>
      <c r="L620" s="79"/>
    </row>
    <row r="621" spans="8:12" ht="12.75">
      <c r="H621" s="79"/>
      <c r="I621" s="79"/>
      <c r="J621" s="79"/>
      <c r="L621" s="79"/>
    </row>
    <row r="622" spans="8:12" ht="12.75">
      <c r="H622" s="79"/>
      <c r="I622" s="79"/>
      <c r="J622" s="79"/>
      <c r="L622" s="79"/>
    </row>
    <row r="623" spans="8:12" ht="12.75">
      <c r="H623" s="79"/>
      <c r="I623" s="79"/>
      <c r="J623" s="79"/>
      <c r="L623" s="79"/>
    </row>
    <row r="624" spans="8:12" ht="12.75">
      <c r="H624" s="79"/>
      <c r="I624" s="79"/>
      <c r="J624" s="79"/>
      <c r="L624" s="79"/>
    </row>
    <row r="625" spans="8:12" ht="12.75">
      <c r="H625" s="79"/>
      <c r="I625" s="79"/>
      <c r="J625" s="79"/>
      <c r="L625" s="79"/>
    </row>
    <row r="626" spans="8:12" ht="12.75">
      <c r="H626" s="79"/>
      <c r="I626" s="79"/>
      <c r="J626" s="79"/>
      <c r="L626" s="79"/>
    </row>
    <row r="627" spans="8:12" ht="12.75">
      <c r="H627" s="79"/>
      <c r="I627" s="79"/>
      <c r="J627" s="79"/>
      <c r="L627" s="79"/>
    </row>
    <row r="628" spans="8:12" ht="12.75">
      <c r="H628" s="79"/>
      <c r="I628" s="79"/>
      <c r="J628" s="79"/>
      <c r="L628" s="79"/>
    </row>
    <row r="629" spans="8:12" ht="12.75">
      <c r="H629" s="79"/>
      <c r="I629" s="79"/>
      <c r="J629" s="79"/>
      <c r="L629" s="79"/>
    </row>
    <row r="630" spans="8:12" ht="12.75">
      <c r="H630" s="79"/>
      <c r="I630" s="79"/>
      <c r="J630" s="79"/>
      <c r="L630" s="79"/>
    </row>
    <row r="631" spans="8:12" ht="12.75">
      <c r="H631" s="79"/>
      <c r="I631" s="79"/>
      <c r="J631" s="79"/>
      <c r="L631" s="79"/>
    </row>
    <row r="632" spans="8:12" ht="12.75">
      <c r="H632" s="79"/>
      <c r="I632" s="79"/>
      <c r="J632" s="79"/>
      <c r="L632" s="79"/>
    </row>
    <row r="633" spans="8:12" ht="12.75">
      <c r="H633" s="79"/>
      <c r="I633" s="79"/>
      <c r="J633" s="79"/>
      <c r="L633" s="79"/>
    </row>
    <row r="634" spans="8:12" ht="12.75">
      <c r="H634" s="79"/>
      <c r="I634" s="79"/>
      <c r="J634" s="79"/>
      <c r="L634" s="79"/>
    </row>
    <row r="635" spans="8:12" ht="12.75">
      <c r="H635" s="79"/>
      <c r="I635" s="79"/>
      <c r="J635" s="79"/>
      <c r="L635" s="79"/>
    </row>
    <row r="636" spans="8:12" ht="12.75">
      <c r="H636" s="79"/>
      <c r="I636" s="79"/>
      <c r="J636" s="79"/>
      <c r="L636" s="79"/>
    </row>
    <row r="637" spans="8:12" ht="12.75">
      <c r="H637" s="79"/>
      <c r="I637" s="79"/>
      <c r="J637" s="79"/>
      <c r="L637" s="79"/>
    </row>
    <row r="638" spans="8:12" ht="12.75">
      <c r="H638" s="79"/>
      <c r="I638" s="79"/>
      <c r="J638" s="79"/>
      <c r="L638" s="79"/>
    </row>
    <row r="639" spans="8:12" ht="12.75">
      <c r="H639" s="79"/>
      <c r="I639" s="79"/>
      <c r="J639" s="79"/>
      <c r="L639" s="79"/>
    </row>
    <row r="640" spans="8:12" ht="12.75">
      <c r="H640" s="79"/>
      <c r="I640" s="79"/>
      <c r="J640" s="79"/>
      <c r="L640" s="79"/>
    </row>
    <row r="641" spans="8:12" ht="12.75">
      <c r="H641" s="79"/>
      <c r="I641" s="79"/>
      <c r="J641" s="79"/>
      <c r="L641" s="79"/>
    </row>
    <row r="642" spans="8:12" ht="12.75">
      <c r="H642" s="79"/>
      <c r="I642" s="79"/>
      <c r="J642" s="79"/>
      <c r="L642" s="79"/>
    </row>
    <row r="643" spans="8:12" ht="12.75">
      <c r="H643" s="79"/>
      <c r="I643" s="79"/>
      <c r="J643" s="79"/>
      <c r="L643" s="79"/>
    </row>
    <row r="644" spans="8:12" ht="12.75">
      <c r="H644" s="79"/>
      <c r="I644" s="79"/>
      <c r="J644" s="79"/>
      <c r="L644" s="79"/>
    </row>
    <row r="645" spans="8:12" ht="12.75">
      <c r="H645" s="79"/>
      <c r="I645" s="79"/>
      <c r="J645" s="79"/>
      <c r="L645" s="79"/>
    </row>
    <row r="646" spans="8:12" ht="12.75">
      <c r="H646" s="79"/>
      <c r="I646" s="79"/>
      <c r="J646" s="79"/>
      <c r="L646" s="79"/>
    </row>
    <row r="647" spans="8:12" ht="12.75">
      <c r="H647" s="79"/>
      <c r="I647" s="79"/>
      <c r="J647" s="79"/>
      <c r="L647" s="79"/>
    </row>
    <row r="648" spans="8:12" ht="12.75">
      <c r="H648" s="79"/>
      <c r="I648" s="79"/>
      <c r="J648" s="79"/>
      <c r="L648" s="79"/>
    </row>
    <row r="649" spans="8:12" ht="12.75">
      <c r="H649" s="79"/>
      <c r="I649" s="79"/>
      <c r="J649" s="79"/>
      <c r="L649" s="79"/>
    </row>
    <row r="650" spans="8:12" ht="12.75">
      <c r="H650" s="79"/>
      <c r="I650" s="79"/>
      <c r="J650" s="79"/>
      <c r="L650" s="79"/>
    </row>
    <row r="651" spans="8:12" ht="12.75">
      <c r="H651" s="79"/>
      <c r="I651" s="79"/>
      <c r="J651" s="79"/>
      <c r="L651" s="79"/>
    </row>
    <row r="652" spans="8:12" ht="12.75">
      <c r="H652" s="79"/>
      <c r="I652" s="79"/>
      <c r="J652" s="79"/>
      <c r="L652" s="79"/>
    </row>
    <row r="653" spans="8:12" ht="12.75">
      <c r="H653" s="79"/>
      <c r="I653" s="79"/>
      <c r="J653" s="79"/>
      <c r="L653" s="79"/>
    </row>
    <row r="654" spans="8:12" ht="12.75">
      <c r="H654" s="79"/>
      <c r="I654" s="79"/>
      <c r="J654" s="79"/>
      <c r="L654" s="79"/>
    </row>
    <row r="655" spans="8:12" ht="12.75">
      <c r="H655" s="79"/>
      <c r="I655" s="79"/>
      <c r="J655" s="79"/>
      <c r="L655" s="79"/>
    </row>
    <row r="656" spans="8:12" ht="12.75">
      <c r="H656" s="79"/>
      <c r="I656" s="79"/>
      <c r="J656" s="79"/>
      <c r="L656" s="79"/>
    </row>
    <row r="657" spans="8:12" ht="12.75">
      <c r="H657" s="79"/>
      <c r="I657" s="79"/>
      <c r="J657" s="79"/>
      <c r="L657" s="79"/>
    </row>
    <row r="658" spans="8:12" ht="12.75">
      <c r="H658" s="79"/>
      <c r="I658" s="79"/>
      <c r="J658" s="79"/>
      <c r="L658" s="79"/>
    </row>
    <row r="659" spans="8:12" ht="12.75">
      <c r="H659" s="79"/>
      <c r="I659" s="79"/>
      <c r="J659" s="79"/>
      <c r="L659" s="79"/>
    </row>
    <row r="660" spans="8:12" ht="12.75">
      <c r="H660" s="79"/>
      <c r="I660" s="79"/>
      <c r="J660" s="79"/>
      <c r="L660" s="79"/>
    </row>
    <row r="661" spans="8:12" ht="12.75">
      <c r="H661" s="79"/>
      <c r="I661" s="79"/>
      <c r="J661" s="79"/>
      <c r="L661" s="79"/>
    </row>
    <row r="662" spans="8:12" ht="12.75">
      <c r="H662" s="79"/>
      <c r="I662" s="79"/>
      <c r="J662" s="79"/>
      <c r="L662" s="79"/>
    </row>
    <row r="663" spans="8:12" ht="12.75">
      <c r="H663" s="79"/>
      <c r="I663" s="79"/>
      <c r="J663" s="79"/>
      <c r="L663" s="79"/>
    </row>
    <row r="664" spans="8:12" ht="12.75">
      <c r="H664" s="79"/>
      <c r="I664" s="79"/>
      <c r="J664" s="79"/>
      <c r="L664" s="79"/>
    </row>
    <row r="665" spans="8:12" ht="12.75">
      <c r="H665" s="79"/>
      <c r="I665" s="79"/>
      <c r="J665" s="79"/>
      <c r="L665" s="79"/>
    </row>
    <row r="666" spans="8:12" ht="12.75">
      <c r="H666" s="79"/>
      <c r="I666" s="79"/>
      <c r="J666" s="79"/>
      <c r="L666" s="79"/>
    </row>
    <row r="667" spans="8:12" ht="12.75">
      <c r="H667" s="79"/>
      <c r="I667" s="79"/>
      <c r="J667" s="79"/>
      <c r="L667" s="79"/>
    </row>
    <row r="668" spans="8:12" ht="12.75">
      <c r="H668" s="79"/>
      <c r="I668" s="79"/>
      <c r="J668" s="79"/>
      <c r="L668" s="79"/>
    </row>
    <row r="669" spans="8:12" ht="12.75">
      <c r="H669" s="79"/>
      <c r="I669" s="79"/>
      <c r="J669" s="79"/>
      <c r="L669" s="79"/>
    </row>
    <row r="670" spans="8:12" ht="12.75">
      <c r="H670" s="79"/>
      <c r="I670" s="79"/>
      <c r="J670" s="79"/>
      <c r="L670" s="79"/>
    </row>
    <row r="671" spans="8:12" ht="12.75">
      <c r="H671" s="79"/>
      <c r="I671" s="79"/>
      <c r="J671" s="79"/>
      <c r="L671" s="79"/>
    </row>
    <row r="672" spans="8:12" ht="12.75">
      <c r="H672" s="79"/>
      <c r="I672" s="79"/>
      <c r="J672" s="79"/>
      <c r="L672" s="79"/>
    </row>
    <row r="673" spans="8:12" ht="12.75">
      <c r="H673" s="79"/>
      <c r="I673" s="79"/>
      <c r="J673" s="79"/>
      <c r="L673" s="79"/>
    </row>
    <row r="674" spans="8:12" ht="12.75">
      <c r="H674" s="79"/>
      <c r="I674" s="79"/>
      <c r="J674" s="79"/>
      <c r="L674" s="79"/>
    </row>
    <row r="675" spans="8:12" ht="12.75">
      <c r="H675" s="79"/>
      <c r="I675" s="79"/>
      <c r="J675" s="79"/>
      <c r="L675" s="79"/>
    </row>
    <row r="676" spans="8:12" ht="12.75">
      <c r="H676" s="79"/>
      <c r="I676" s="79"/>
      <c r="J676" s="79"/>
      <c r="L676" s="79"/>
    </row>
    <row r="677" spans="8:12" ht="12.75">
      <c r="H677" s="79"/>
      <c r="I677" s="79"/>
      <c r="J677" s="79"/>
      <c r="L677" s="79"/>
    </row>
    <row r="678" spans="8:12" ht="12.75">
      <c r="H678" s="79"/>
      <c r="I678" s="79"/>
      <c r="J678" s="79"/>
      <c r="L678" s="79"/>
    </row>
    <row r="679" spans="8:12" ht="12.75">
      <c r="H679" s="79"/>
      <c r="I679" s="79"/>
      <c r="J679" s="79"/>
      <c r="L679" s="79"/>
    </row>
    <row r="680" spans="8:12" ht="12.75">
      <c r="H680" s="79"/>
      <c r="I680" s="79"/>
      <c r="J680" s="79"/>
      <c r="L680" s="79"/>
    </row>
    <row r="681" spans="8:12" ht="12.75">
      <c r="H681" s="79"/>
      <c r="I681" s="79"/>
      <c r="J681" s="79"/>
      <c r="L681" s="79"/>
    </row>
    <row r="682" spans="8:12" ht="12.75">
      <c r="H682" s="79"/>
      <c r="I682" s="79"/>
      <c r="J682" s="79"/>
      <c r="L682" s="79"/>
    </row>
    <row r="683" spans="8:12" ht="12.75">
      <c r="H683" s="79"/>
      <c r="I683" s="79"/>
      <c r="J683" s="79"/>
      <c r="L683" s="79"/>
    </row>
    <row r="684" spans="8:12" ht="12.75">
      <c r="H684" s="79"/>
      <c r="I684" s="79"/>
      <c r="J684" s="79"/>
      <c r="L684" s="79"/>
    </row>
    <row r="685" spans="8:12" ht="12.75">
      <c r="H685" s="79"/>
      <c r="I685" s="79"/>
      <c r="J685" s="79"/>
      <c r="L685" s="79"/>
    </row>
    <row r="686" spans="8:12" ht="12.75">
      <c r="H686" s="79"/>
      <c r="I686" s="79"/>
      <c r="J686" s="79"/>
      <c r="L686" s="79"/>
    </row>
    <row r="687" spans="8:12" ht="12.75">
      <c r="H687" s="79"/>
      <c r="I687" s="79"/>
      <c r="J687" s="79"/>
      <c r="L687" s="79"/>
    </row>
    <row r="688" spans="8:12" ht="12.75">
      <c r="H688" s="79"/>
      <c r="I688" s="79"/>
      <c r="J688" s="79"/>
      <c r="L688" s="79"/>
    </row>
    <row r="689" spans="8:12" ht="12.75">
      <c r="H689" s="79"/>
      <c r="I689" s="79"/>
      <c r="J689" s="79"/>
      <c r="L689" s="79"/>
    </row>
    <row r="690" spans="8:12" ht="12.75">
      <c r="H690" s="79"/>
      <c r="I690" s="79"/>
      <c r="J690" s="79"/>
      <c r="L690" s="79"/>
    </row>
    <row r="691" spans="8:12" ht="12.75">
      <c r="H691" s="79"/>
      <c r="I691" s="79"/>
      <c r="J691" s="79"/>
      <c r="L691" s="79"/>
    </row>
    <row r="692" spans="8:12" ht="12.75">
      <c r="H692" s="79"/>
      <c r="I692" s="79"/>
      <c r="J692" s="79"/>
      <c r="L692" s="79"/>
    </row>
    <row r="693" spans="8:12" ht="12.75">
      <c r="H693" s="79"/>
      <c r="I693" s="79"/>
      <c r="J693" s="79"/>
      <c r="L693" s="79"/>
    </row>
    <row r="694" spans="8:12" ht="12.75">
      <c r="H694" s="79"/>
      <c r="I694" s="79"/>
      <c r="J694" s="79"/>
      <c r="L694" s="79"/>
    </row>
    <row r="695" spans="8:12" ht="12.75">
      <c r="H695" s="79"/>
      <c r="I695" s="79"/>
      <c r="J695" s="79"/>
      <c r="L695" s="79"/>
    </row>
    <row r="696" spans="8:12" ht="12.75">
      <c r="H696" s="79"/>
      <c r="I696" s="79"/>
      <c r="J696" s="79"/>
      <c r="L696" s="79"/>
    </row>
    <row r="697" spans="8:12" ht="12.75">
      <c r="H697" s="79"/>
      <c r="I697" s="79"/>
      <c r="J697" s="79"/>
      <c r="L697" s="79"/>
    </row>
    <row r="698" spans="8:12" ht="12.75">
      <c r="H698" s="79"/>
      <c r="I698" s="79"/>
      <c r="J698" s="79"/>
      <c r="L698" s="79"/>
    </row>
    <row r="699" spans="8:12" ht="12.75">
      <c r="H699" s="79"/>
      <c r="I699" s="79"/>
      <c r="J699" s="79"/>
      <c r="L699" s="79"/>
    </row>
    <row r="700" spans="8:12" ht="12.75">
      <c r="H700" s="79"/>
      <c r="I700" s="79"/>
      <c r="J700" s="79"/>
      <c r="L700" s="79"/>
    </row>
    <row r="701" spans="8:12" ht="12.75">
      <c r="H701" s="79"/>
      <c r="I701" s="79"/>
      <c r="J701" s="79"/>
      <c r="L701" s="79"/>
    </row>
    <row r="702" spans="8:12" ht="12.75">
      <c r="H702" s="79"/>
      <c r="I702" s="79"/>
      <c r="J702" s="79"/>
      <c r="L702" s="79"/>
    </row>
    <row r="703" spans="8:12" ht="12.75">
      <c r="H703" s="79"/>
      <c r="I703" s="79"/>
      <c r="J703" s="79"/>
      <c r="L703" s="79"/>
    </row>
    <row r="704" spans="8:12" ht="12.75">
      <c r="H704" s="79"/>
      <c r="I704" s="79"/>
      <c r="J704" s="79"/>
      <c r="L704" s="79"/>
    </row>
    <row r="705" spans="8:12" ht="12.75">
      <c r="H705" s="79"/>
      <c r="I705" s="79"/>
      <c r="J705" s="79"/>
      <c r="L705" s="79"/>
    </row>
    <row r="706" spans="8:12" ht="12.75">
      <c r="H706" s="79"/>
      <c r="I706" s="79"/>
      <c r="J706" s="79"/>
      <c r="L706" s="79"/>
    </row>
    <row r="707" spans="8:12" ht="12.75">
      <c r="H707" s="79"/>
      <c r="I707" s="79"/>
      <c r="J707" s="79"/>
      <c r="L707" s="79"/>
    </row>
    <row r="708" spans="8:12" ht="12.75">
      <c r="H708" s="79"/>
      <c r="I708" s="79"/>
      <c r="J708" s="79"/>
      <c r="L708" s="79"/>
    </row>
    <row r="709" spans="8:12" ht="12.75">
      <c r="H709" s="79"/>
      <c r="I709" s="79"/>
      <c r="J709" s="79"/>
      <c r="L709" s="79"/>
    </row>
    <row r="710" spans="8:12" ht="12.75">
      <c r="H710" s="79"/>
      <c r="I710" s="79"/>
      <c r="J710" s="79"/>
      <c r="L710" s="79"/>
    </row>
    <row r="711" spans="8:12" ht="12.75">
      <c r="H711" s="79"/>
      <c r="I711" s="79"/>
      <c r="J711" s="79"/>
      <c r="L711" s="79"/>
    </row>
    <row r="712" spans="8:12" ht="12.75">
      <c r="H712" s="79"/>
      <c r="I712" s="79"/>
      <c r="J712" s="79"/>
      <c r="L712" s="79"/>
    </row>
    <row r="713" spans="8:12" ht="12.75">
      <c r="H713" s="79"/>
      <c r="I713" s="79"/>
      <c r="J713" s="79"/>
      <c r="L713" s="79"/>
    </row>
    <row r="714" spans="8:12" ht="12.75">
      <c r="H714" s="79"/>
      <c r="I714" s="79"/>
      <c r="J714" s="79"/>
      <c r="L714" s="79"/>
    </row>
    <row r="715" spans="8:12" ht="12.75">
      <c r="H715" s="79"/>
      <c r="I715" s="79"/>
      <c r="J715" s="79"/>
      <c r="L715" s="79"/>
    </row>
    <row r="716" spans="8:12" ht="12.75">
      <c r="H716" s="79"/>
      <c r="I716" s="79"/>
      <c r="J716" s="79"/>
      <c r="L716" s="79"/>
    </row>
    <row r="717" spans="8:12" ht="12.75">
      <c r="H717" s="79"/>
      <c r="I717" s="79"/>
      <c r="J717" s="79"/>
      <c r="L717" s="79"/>
    </row>
    <row r="718" spans="8:12" ht="12.75">
      <c r="H718" s="79"/>
      <c r="I718" s="79"/>
      <c r="J718" s="79"/>
      <c r="L718" s="79"/>
    </row>
    <row r="719" spans="8:12" ht="12.75">
      <c r="H719" s="79"/>
      <c r="I719" s="79"/>
      <c r="J719" s="79"/>
      <c r="L719" s="79"/>
    </row>
    <row r="720" spans="8:12" ht="12.75">
      <c r="H720" s="79"/>
      <c r="I720" s="79"/>
      <c r="J720" s="79"/>
      <c r="L720" s="79"/>
    </row>
    <row r="721" spans="8:12" ht="12.75">
      <c r="H721" s="79"/>
      <c r="I721" s="79"/>
      <c r="J721" s="79"/>
      <c r="L721" s="79"/>
    </row>
    <row r="722" spans="8:12" ht="12.75">
      <c r="H722" s="79"/>
      <c r="I722" s="79"/>
      <c r="J722" s="79"/>
      <c r="L722" s="79"/>
    </row>
    <row r="723" spans="8:12" ht="12.75">
      <c r="H723" s="79"/>
      <c r="I723" s="79"/>
      <c r="J723" s="79"/>
      <c r="L723" s="79"/>
    </row>
    <row r="724" spans="8:12" ht="12.75">
      <c r="H724" s="79"/>
      <c r="I724" s="79"/>
      <c r="J724" s="79"/>
      <c r="L724" s="79"/>
    </row>
    <row r="725" spans="8:12" ht="12.75">
      <c r="H725" s="79"/>
      <c r="I725" s="79"/>
      <c r="J725" s="79"/>
      <c r="L725" s="79"/>
    </row>
    <row r="726" spans="8:12" ht="12.75">
      <c r="H726" s="79"/>
      <c r="I726" s="79"/>
      <c r="J726" s="79"/>
      <c r="L726" s="79"/>
    </row>
    <row r="727" spans="8:12" ht="12.75">
      <c r="H727" s="79"/>
      <c r="I727" s="79"/>
      <c r="J727" s="79"/>
      <c r="L727" s="79"/>
    </row>
    <row r="728" spans="8:12" ht="12.75">
      <c r="H728" s="79"/>
      <c r="I728" s="79"/>
      <c r="J728" s="79"/>
      <c r="L728" s="79"/>
    </row>
    <row r="729" spans="8:12" ht="12.75">
      <c r="H729" s="79"/>
      <c r="I729" s="79"/>
      <c r="J729" s="79"/>
      <c r="L729" s="79"/>
    </row>
    <row r="730" spans="8:12" ht="12.75">
      <c r="H730" s="79"/>
      <c r="I730" s="79"/>
      <c r="J730" s="79"/>
      <c r="L730" s="79"/>
    </row>
    <row r="731" spans="8:12" ht="12.75">
      <c r="H731" s="79"/>
      <c r="I731" s="79"/>
      <c r="J731" s="79"/>
      <c r="L731" s="79"/>
    </row>
    <row r="732" spans="8:12" ht="12.75">
      <c r="H732" s="79"/>
      <c r="I732" s="79"/>
      <c r="J732" s="79"/>
      <c r="L732" s="79"/>
    </row>
    <row r="733" spans="8:12" ht="12.75">
      <c r="H733" s="79"/>
      <c r="I733" s="79"/>
      <c r="J733" s="79"/>
      <c r="L733" s="79"/>
    </row>
    <row r="734" spans="8:12" ht="12.75">
      <c r="H734" s="79"/>
      <c r="I734" s="79"/>
      <c r="J734" s="79"/>
      <c r="L734" s="79"/>
    </row>
    <row r="735" spans="8:12" ht="12.75">
      <c r="H735" s="79"/>
      <c r="I735" s="79"/>
      <c r="J735" s="79"/>
      <c r="L735" s="79"/>
    </row>
    <row r="736" spans="8:12" ht="12.75">
      <c r="H736" s="79"/>
      <c r="I736" s="79"/>
      <c r="J736" s="79"/>
      <c r="L736" s="79"/>
    </row>
    <row r="737" spans="8:12" ht="12.75">
      <c r="H737" s="79"/>
      <c r="I737" s="79"/>
      <c r="J737" s="79"/>
      <c r="L737" s="79"/>
    </row>
    <row r="738" spans="8:12" ht="12.75">
      <c r="H738" s="79"/>
      <c r="I738" s="79"/>
      <c r="J738" s="79"/>
      <c r="L738" s="79"/>
    </row>
    <row r="739" spans="8:12" ht="12.75">
      <c r="H739" s="79"/>
      <c r="I739" s="79"/>
      <c r="J739" s="79"/>
      <c r="L739" s="79"/>
    </row>
    <row r="740" spans="8:12" ht="12.75">
      <c r="H740" s="79"/>
      <c r="I740" s="79"/>
      <c r="J740" s="79"/>
      <c r="L740" s="79"/>
    </row>
    <row r="741" spans="8:12" ht="12.75">
      <c r="H741" s="79"/>
      <c r="I741" s="79"/>
      <c r="J741" s="79"/>
      <c r="L741" s="79"/>
    </row>
    <row r="742" spans="8:12" ht="12.75">
      <c r="H742" s="79"/>
      <c r="I742" s="79"/>
      <c r="J742" s="79"/>
      <c r="L742" s="79"/>
    </row>
    <row r="743" spans="8:12" ht="12.75">
      <c r="H743" s="79"/>
      <c r="I743" s="79"/>
      <c r="J743" s="79"/>
      <c r="L743" s="79"/>
    </row>
    <row r="744" spans="8:12" ht="12.75">
      <c r="H744" s="79"/>
      <c r="I744" s="79"/>
      <c r="J744" s="79"/>
      <c r="L744" s="79"/>
    </row>
    <row r="745" spans="8:12" ht="12.75">
      <c r="H745" s="79"/>
      <c r="I745" s="79"/>
      <c r="J745" s="79"/>
      <c r="L745" s="79"/>
    </row>
    <row r="746" spans="8:12" ht="12.75">
      <c r="H746" s="79"/>
      <c r="I746" s="79"/>
      <c r="J746" s="79"/>
      <c r="L746" s="79"/>
    </row>
    <row r="747" spans="8:12" ht="12.75">
      <c r="H747" s="79"/>
      <c r="I747" s="79"/>
      <c r="J747" s="79"/>
      <c r="L747" s="79"/>
    </row>
    <row r="748" spans="8:12" ht="12.75">
      <c r="H748" s="79"/>
      <c r="I748" s="79"/>
      <c r="J748" s="79"/>
      <c r="L748" s="79"/>
    </row>
    <row r="749" spans="8:12" ht="12.75">
      <c r="H749" s="79"/>
      <c r="I749" s="79"/>
      <c r="J749" s="79"/>
      <c r="L749" s="79"/>
    </row>
    <row r="750" spans="8:12" ht="12.75">
      <c r="H750" s="79"/>
      <c r="I750" s="79"/>
      <c r="J750" s="79"/>
      <c r="L750" s="79"/>
    </row>
    <row r="751" spans="8:12" ht="12.75">
      <c r="H751" s="79"/>
      <c r="I751" s="79"/>
      <c r="J751" s="79"/>
      <c r="L751" s="79"/>
    </row>
    <row r="752" spans="8:12" ht="12.75">
      <c r="H752" s="79"/>
      <c r="I752" s="79"/>
      <c r="J752" s="79"/>
      <c r="L752" s="79"/>
    </row>
    <row r="753" spans="8:12" ht="12.75">
      <c r="H753" s="79"/>
      <c r="I753" s="79"/>
      <c r="J753" s="79"/>
      <c r="L753" s="79"/>
    </row>
    <row r="754" spans="8:12" ht="12.75">
      <c r="H754" s="79"/>
      <c r="I754" s="79"/>
      <c r="J754" s="79"/>
      <c r="L754" s="79"/>
    </row>
    <row r="755" spans="8:12" ht="12.75">
      <c r="H755" s="79"/>
      <c r="I755" s="79"/>
      <c r="J755" s="79"/>
      <c r="L755" s="79"/>
    </row>
    <row r="756" spans="8:12" ht="12.75">
      <c r="H756" s="79"/>
      <c r="I756" s="79"/>
      <c r="J756" s="79"/>
      <c r="L756" s="79"/>
    </row>
    <row r="757" spans="8:12" ht="12.75">
      <c r="H757" s="79"/>
      <c r="I757" s="79"/>
      <c r="J757" s="79"/>
      <c r="L757" s="79"/>
    </row>
    <row r="758" spans="8:12" ht="12.75">
      <c r="H758" s="79"/>
      <c r="I758" s="79"/>
      <c r="J758" s="79"/>
      <c r="L758" s="79"/>
    </row>
    <row r="759" spans="8:12" ht="12.75">
      <c r="H759" s="79"/>
      <c r="I759" s="79"/>
      <c r="J759" s="79"/>
      <c r="L759" s="79"/>
    </row>
    <row r="760" spans="8:12" ht="12.75">
      <c r="H760" s="79"/>
      <c r="I760" s="79"/>
      <c r="J760" s="79"/>
      <c r="L760" s="79"/>
    </row>
    <row r="761" spans="8:12" ht="12.75">
      <c r="H761" s="79"/>
      <c r="I761" s="79"/>
      <c r="J761" s="79"/>
      <c r="L761" s="79"/>
    </row>
    <row r="762" spans="8:12" ht="12.75">
      <c r="H762" s="79"/>
      <c r="I762" s="79"/>
      <c r="J762" s="79"/>
      <c r="L762" s="79"/>
    </row>
    <row r="763" spans="8:12" ht="12.75">
      <c r="H763" s="79"/>
      <c r="I763" s="79"/>
      <c r="J763" s="79"/>
      <c r="L763" s="79"/>
    </row>
    <row r="764" spans="8:12" ht="12.75">
      <c r="H764" s="79"/>
      <c r="I764" s="79"/>
      <c r="J764" s="79"/>
      <c r="L764" s="79"/>
    </row>
    <row r="765" spans="8:12" ht="12.75">
      <c r="H765" s="79"/>
      <c r="I765" s="79"/>
      <c r="J765" s="79"/>
      <c r="L765" s="79"/>
    </row>
    <row r="766" spans="8:12" ht="12.75">
      <c r="H766" s="79"/>
      <c r="I766" s="79"/>
      <c r="J766" s="79"/>
      <c r="L766" s="79"/>
    </row>
    <row r="767" spans="8:12" ht="12.75">
      <c r="H767" s="79"/>
      <c r="I767" s="79"/>
      <c r="J767" s="79"/>
      <c r="L767" s="79"/>
    </row>
    <row r="768" spans="8:12" ht="12.75">
      <c r="H768" s="79"/>
      <c r="I768" s="79"/>
      <c r="J768" s="79"/>
      <c r="L768" s="79"/>
    </row>
    <row r="769" spans="8:12" ht="12.75">
      <c r="H769" s="79"/>
      <c r="I769" s="79"/>
      <c r="J769" s="79"/>
      <c r="L769" s="79"/>
    </row>
    <row r="770" spans="8:12" ht="12.75">
      <c r="H770" s="79"/>
      <c r="I770" s="79"/>
      <c r="J770" s="79"/>
      <c r="L770" s="79"/>
    </row>
    <row r="771" spans="8:12" ht="12.75">
      <c r="H771" s="79"/>
      <c r="I771" s="79"/>
      <c r="J771" s="79"/>
      <c r="L771" s="79"/>
    </row>
    <row r="772" spans="8:12" ht="12.75">
      <c r="H772" s="79"/>
      <c r="I772" s="79"/>
      <c r="J772" s="79"/>
      <c r="L772" s="79"/>
    </row>
    <row r="773" spans="8:12" ht="12.75">
      <c r="H773" s="79"/>
      <c r="I773" s="79"/>
      <c r="J773" s="79"/>
      <c r="L773" s="79"/>
    </row>
    <row r="774" spans="8:12" ht="12.75">
      <c r="H774" s="79"/>
      <c r="I774" s="79"/>
      <c r="J774" s="79"/>
      <c r="L774" s="79"/>
    </row>
    <row r="775" spans="8:12" ht="12.75">
      <c r="H775" s="79"/>
      <c r="I775" s="79"/>
      <c r="J775" s="79"/>
      <c r="L775" s="79"/>
    </row>
    <row r="776" spans="8:12" ht="12.75">
      <c r="H776" s="79"/>
      <c r="I776" s="79"/>
      <c r="J776" s="79"/>
      <c r="L776" s="79"/>
    </row>
    <row r="777" spans="8:12" ht="12.75">
      <c r="H777" s="79"/>
      <c r="I777" s="79"/>
      <c r="J777" s="79"/>
      <c r="L777" s="79"/>
    </row>
    <row r="778" spans="8:12" ht="12.75">
      <c r="H778" s="79"/>
      <c r="I778" s="79"/>
      <c r="J778" s="79"/>
      <c r="L778" s="79"/>
    </row>
    <row r="779" spans="8:12" ht="12.75">
      <c r="H779" s="79"/>
      <c r="I779" s="79"/>
      <c r="J779" s="79"/>
      <c r="L779" s="79"/>
    </row>
    <row r="780" spans="8:12" ht="12.75">
      <c r="H780" s="79"/>
      <c r="I780" s="79"/>
      <c r="J780" s="79"/>
      <c r="L780" s="79"/>
    </row>
    <row r="781" spans="8:12" ht="12.75">
      <c r="H781" s="79"/>
      <c r="I781" s="79"/>
      <c r="J781" s="79"/>
      <c r="L781" s="79"/>
    </row>
    <row r="782" spans="8:12" ht="12.75">
      <c r="H782" s="79"/>
      <c r="I782" s="79"/>
      <c r="J782" s="79"/>
      <c r="L782" s="79"/>
    </row>
    <row r="783" spans="8:12" ht="12.75">
      <c r="H783" s="79"/>
      <c r="I783" s="79"/>
      <c r="J783" s="79"/>
      <c r="L783" s="79"/>
    </row>
    <row r="784" spans="8:12" ht="12.75">
      <c r="H784" s="79"/>
      <c r="I784" s="79"/>
      <c r="J784" s="79"/>
      <c r="L784" s="79"/>
    </row>
    <row r="785" spans="8:12" ht="12.75">
      <c r="H785" s="79"/>
      <c r="I785" s="79"/>
      <c r="J785" s="79"/>
      <c r="L785" s="79"/>
    </row>
    <row r="786" spans="8:12" ht="12.75">
      <c r="H786" s="79"/>
      <c r="I786" s="79"/>
      <c r="J786" s="79"/>
      <c r="L786" s="79"/>
    </row>
    <row r="787" spans="8:12" ht="12.75">
      <c r="H787" s="79"/>
      <c r="I787" s="79"/>
      <c r="J787" s="79"/>
      <c r="L787" s="79"/>
    </row>
    <row r="788" spans="8:12" ht="12.75">
      <c r="H788" s="79"/>
      <c r="I788" s="79"/>
      <c r="J788" s="79"/>
      <c r="L788" s="79"/>
    </row>
    <row r="789" spans="8:12" ht="12.75">
      <c r="H789" s="79"/>
      <c r="I789" s="79"/>
      <c r="J789" s="79"/>
      <c r="L789" s="79"/>
    </row>
    <row r="790" spans="8:12" ht="12.75">
      <c r="H790" s="79"/>
      <c r="I790" s="79"/>
      <c r="J790" s="79"/>
      <c r="L790" s="79"/>
    </row>
    <row r="791" spans="8:12" ht="12.75">
      <c r="H791" s="79"/>
      <c r="I791" s="79"/>
      <c r="J791" s="79"/>
      <c r="L791" s="79"/>
    </row>
    <row r="792" spans="8:12" ht="12.75">
      <c r="H792" s="79"/>
      <c r="I792" s="79"/>
      <c r="J792" s="79"/>
      <c r="L792" s="79"/>
    </row>
    <row r="793" spans="8:12" ht="12.75">
      <c r="H793" s="79"/>
      <c r="I793" s="79"/>
      <c r="J793" s="79"/>
      <c r="L793" s="79"/>
    </row>
    <row r="794" spans="8:12" ht="12.75">
      <c r="H794" s="79"/>
      <c r="I794" s="79"/>
      <c r="J794" s="79"/>
      <c r="L794" s="79"/>
    </row>
    <row r="795" spans="8:12" ht="12.75">
      <c r="H795" s="79"/>
      <c r="I795" s="79"/>
      <c r="J795" s="79"/>
      <c r="L795" s="79"/>
    </row>
    <row r="796" spans="8:12" ht="12.75">
      <c r="H796" s="79"/>
      <c r="I796" s="79"/>
      <c r="J796" s="79"/>
      <c r="L796" s="79"/>
    </row>
    <row r="797" spans="8:12" ht="12.75">
      <c r="H797" s="79"/>
      <c r="I797" s="79"/>
      <c r="J797" s="79"/>
      <c r="L797" s="79"/>
    </row>
    <row r="798" spans="8:12" ht="12.75">
      <c r="H798" s="79"/>
      <c r="I798" s="79"/>
      <c r="J798" s="79"/>
      <c r="L798" s="79"/>
    </row>
    <row r="799" spans="8:12" ht="12.75">
      <c r="H799" s="79"/>
      <c r="I799" s="79"/>
      <c r="J799" s="79"/>
      <c r="L799" s="79"/>
    </row>
    <row r="800" spans="8:12" ht="12.75">
      <c r="H800" s="79"/>
      <c r="I800" s="79"/>
      <c r="J800" s="79"/>
      <c r="L800" s="79"/>
    </row>
    <row r="801" spans="8:12" ht="12.75">
      <c r="H801" s="79"/>
      <c r="I801" s="79"/>
      <c r="J801" s="79"/>
      <c r="L801" s="79"/>
    </row>
    <row r="802" spans="8:12" ht="12.75">
      <c r="H802" s="79"/>
      <c r="I802" s="79"/>
      <c r="J802" s="79"/>
      <c r="L802" s="79"/>
    </row>
    <row r="803" spans="8:12" ht="12.75">
      <c r="H803" s="79"/>
      <c r="I803" s="79"/>
      <c r="J803" s="79"/>
      <c r="L803" s="79"/>
    </row>
    <row r="804" spans="8:12" ht="12.75">
      <c r="H804" s="79"/>
      <c r="I804" s="79"/>
      <c r="J804" s="79"/>
      <c r="L804" s="79"/>
    </row>
    <row r="805" spans="8:12" ht="12.75">
      <c r="H805" s="79"/>
      <c r="I805" s="79"/>
      <c r="J805" s="79"/>
      <c r="L805" s="79"/>
    </row>
    <row r="806" spans="8:12" ht="12.75">
      <c r="H806" s="79"/>
      <c r="I806" s="79"/>
      <c r="J806" s="79"/>
      <c r="L806" s="79"/>
    </row>
    <row r="807" spans="8:12" ht="12.75">
      <c r="H807" s="79"/>
      <c r="I807" s="79"/>
      <c r="J807" s="79"/>
      <c r="L807" s="79"/>
    </row>
    <row r="808" spans="8:12" ht="12.75">
      <c r="H808" s="79"/>
      <c r="I808" s="79"/>
      <c r="J808" s="79"/>
      <c r="L808" s="79"/>
    </row>
    <row r="809" spans="8:12" ht="12.75">
      <c r="H809" s="79"/>
      <c r="I809" s="79"/>
      <c r="J809" s="79"/>
      <c r="L809" s="79"/>
    </row>
    <row r="810" spans="8:12" ht="12.75">
      <c r="H810" s="79"/>
      <c r="I810" s="79"/>
      <c r="J810" s="79"/>
      <c r="L810" s="79"/>
    </row>
    <row r="811" spans="8:12" ht="12.75">
      <c r="H811" s="79"/>
      <c r="I811" s="79"/>
      <c r="J811" s="79"/>
      <c r="L811" s="79"/>
    </row>
    <row r="812" spans="8:12" ht="12.75">
      <c r="H812" s="79"/>
      <c r="I812" s="79"/>
      <c r="J812" s="79"/>
      <c r="L812" s="79"/>
    </row>
    <row r="813" spans="8:12" ht="12.75">
      <c r="H813" s="79"/>
      <c r="I813" s="79"/>
      <c r="J813" s="79"/>
      <c r="L813" s="79"/>
    </row>
    <row r="814" spans="8:12" ht="12.75">
      <c r="H814" s="79"/>
      <c r="I814" s="79"/>
      <c r="J814" s="79"/>
      <c r="L814" s="79"/>
    </row>
    <row r="815" spans="8:12" ht="12.75">
      <c r="H815" s="79"/>
      <c r="I815" s="79"/>
      <c r="J815" s="79"/>
      <c r="L815" s="79"/>
    </row>
    <row r="816" spans="8:12" ht="12.75">
      <c r="H816" s="79"/>
      <c r="I816" s="79"/>
      <c r="J816" s="79"/>
      <c r="L816" s="79"/>
    </row>
    <row r="817" spans="8:12" ht="12.75">
      <c r="H817" s="79"/>
      <c r="I817" s="79"/>
      <c r="J817" s="79"/>
      <c r="L817" s="79"/>
    </row>
    <row r="818" spans="8:12" ht="12.75">
      <c r="H818" s="79"/>
      <c r="I818" s="79"/>
      <c r="J818" s="79"/>
      <c r="L818" s="79"/>
    </row>
    <row r="819" spans="8:12" ht="12.75">
      <c r="H819" s="79"/>
      <c r="I819" s="79"/>
      <c r="J819" s="79"/>
      <c r="L819" s="79"/>
    </row>
    <row r="820" spans="8:12" ht="12.75">
      <c r="H820" s="79"/>
      <c r="I820" s="79"/>
      <c r="J820" s="79"/>
      <c r="L820" s="79"/>
    </row>
    <row r="821" spans="8:12" ht="12.75">
      <c r="H821" s="79"/>
      <c r="I821" s="79"/>
      <c r="J821" s="79"/>
      <c r="L821" s="79"/>
    </row>
    <row r="822" spans="8:12" ht="12.75">
      <c r="H822" s="79"/>
      <c r="I822" s="79"/>
      <c r="J822" s="79"/>
      <c r="L822" s="79"/>
    </row>
    <row r="823" spans="8:12" ht="12.75">
      <c r="H823" s="79"/>
      <c r="I823" s="79"/>
      <c r="J823" s="79"/>
      <c r="L823" s="79"/>
    </row>
    <row r="824" spans="8:12" ht="12.75">
      <c r="H824" s="79"/>
      <c r="I824" s="79"/>
      <c r="J824" s="79"/>
      <c r="L824" s="79"/>
    </row>
    <row r="825" spans="8:12" ht="12.75">
      <c r="H825" s="79"/>
      <c r="I825" s="79"/>
      <c r="J825" s="79"/>
      <c r="L825" s="79"/>
    </row>
    <row r="826" spans="8:12" ht="12.75">
      <c r="H826" s="79"/>
      <c r="I826" s="79"/>
      <c r="J826" s="79"/>
      <c r="L826" s="79"/>
    </row>
    <row r="827" spans="8:12" ht="12.75">
      <c r="H827" s="79"/>
      <c r="I827" s="79"/>
      <c r="J827" s="79"/>
      <c r="L827" s="79"/>
    </row>
    <row r="828" spans="8:12" ht="12.75">
      <c r="H828" s="79"/>
      <c r="I828" s="79"/>
      <c r="J828" s="79"/>
      <c r="L828" s="79"/>
    </row>
    <row r="829" spans="8:12" ht="12.75">
      <c r="H829" s="79"/>
      <c r="I829" s="79"/>
      <c r="J829" s="79"/>
      <c r="L829" s="79"/>
    </row>
    <row r="830" spans="8:12" ht="12.75">
      <c r="H830" s="79"/>
      <c r="I830" s="79"/>
      <c r="J830" s="79"/>
      <c r="L830" s="79"/>
    </row>
    <row r="831" spans="8:12" ht="12.75">
      <c r="H831" s="79"/>
      <c r="I831" s="79"/>
      <c r="J831" s="79"/>
      <c r="L831" s="79"/>
    </row>
    <row r="832" spans="8:12" ht="12.75">
      <c r="H832" s="79"/>
      <c r="I832" s="79"/>
      <c r="J832" s="79"/>
      <c r="L832" s="79"/>
    </row>
    <row r="833" spans="8:12" ht="12.75">
      <c r="H833" s="79"/>
      <c r="I833" s="79"/>
      <c r="J833" s="79"/>
      <c r="L833" s="79"/>
    </row>
    <row r="834" spans="8:12" ht="12.75">
      <c r="H834" s="79"/>
      <c r="I834" s="79"/>
      <c r="J834" s="79"/>
      <c r="L834" s="79"/>
    </row>
    <row r="835" spans="8:12" ht="12.75">
      <c r="H835" s="79"/>
      <c r="I835" s="79"/>
      <c r="J835" s="79"/>
      <c r="L835" s="79"/>
    </row>
    <row r="836" spans="8:12" ht="12.75">
      <c r="H836" s="79"/>
      <c r="I836" s="79"/>
      <c r="J836" s="79"/>
      <c r="L836" s="79"/>
    </row>
    <row r="837" spans="8:12" ht="12.75">
      <c r="H837" s="79"/>
      <c r="I837" s="79"/>
      <c r="J837" s="79"/>
      <c r="L837" s="79"/>
    </row>
    <row r="838" spans="8:12" ht="12.75">
      <c r="H838" s="79"/>
      <c r="I838" s="79"/>
      <c r="J838" s="79"/>
      <c r="L838" s="79"/>
    </row>
    <row r="839" spans="8:12" ht="12.75">
      <c r="H839" s="79"/>
      <c r="I839" s="79"/>
      <c r="J839" s="79"/>
      <c r="L839" s="79"/>
    </row>
    <row r="840" spans="8:12" ht="12.75">
      <c r="H840" s="79"/>
      <c r="I840" s="79"/>
      <c r="J840" s="79"/>
      <c r="L840" s="79"/>
    </row>
    <row r="841" spans="8:12" ht="12.75">
      <c r="H841" s="79"/>
      <c r="I841" s="79"/>
      <c r="J841" s="79"/>
      <c r="L841" s="79"/>
    </row>
    <row r="842" spans="8:12" ht="12.75">
      <c r="H842" s="79"/>
      <c r="I842" s="79"/>
      <c r="J842" s="79"/>
      <c r="L842" s="79"/>
    </row>
    <row r="843" spans="8:12" ht="12.75">
      <c r="H843" s="79"/>
      <c r="I843" s="79"/>
      <c r="J843" s="79"/>
      <c r="L843" s="79"/>
    </row>
    <row r="844" spans="8:12" ht="12.75">
      <c r="H844" s="79"/>
      <c r="I844" s="79"/>
      <c r="J844" s="79"/>
      <c r="L844" s="79"/>
    </row>
    <row r="845" spans="8:12" ht="12.75">
      <c r="H845" s="79"/>
      <c r="I845" s="79"/>
      <c r="J845" s="79"/>
      <c r="L845" s="79"/>
    </row>
    <row r="846" spans="8:12" ht="12.75">
      <c r="H846" s="79"/>
      <c r="I846" s="79"/>
      <c r="J846" s="79"/>
      <c r="L846" s="79"/>
    </row>
    <row r="847" spans="8:12" ht="12.75">
      <c r="H847" s="79"/>
      <c r="I847" s="79"/>
      <c r="J847" s="79"/>
      <c r="L847" s="79"/>
    </row>
    <row r="848" spans="8:12" ht="12.75">
      <c r="H848" s="79"/>
      <c r="I848" s="79"/>
      <c r="J848" s="79"/>
      <c r="L848" s="79"/>
    </row>
    <row r="849" spans="8:12" ht="12.75">
      <c r="H849" s="79"/>
      <c r="I849" s="79"/>
      <c r="J849" s="79"/>
      <c r="L849" s="79"/>
    </row>
    <row r="850" spans="8:12" ht="12.75">
      <c r="H850" s="79"/>
      <c r="I850" s="79"/>
      <c r="J850" s="79"/>
      <c r="L850" s="79"/>
    </row>
    <row r="851" spans="8:12" ht="12.75">
      <c r="H851" s="79"/>
      <c r="I851" s="79"/>
      <c r="J851" s="79"/>
      <c r="L851" s="79"/>
    </row>
    <row r="852" spans="8:12" ht="12.75">
      <c r="H852" s="79"/>
      <c r="I852" s="79"/>
      <c r="J852" s="79"/>
      <c r="L852" s="79"/>
    </row>
    <row r="853" spans="8:12" ht="12.75">
      <c r="H853" s="79"/>
      <c r="I853" s="79"/>
      <c r="J853" s="79"/>
      <c r="L853" s="79"/>
    </row>
    <row r="854" spans="8:12" ht="12.75">
      <c r="H854" s="79"/>
      <c r="I854" s="79"/>
      <c r="J854" s="79"/>
      <c r="L854" s="79"/>
    </row>
    <row r="855" spans="8:12" ht="12.75">
      <c r="H855" s="79"/>
      <c r="I855" s="79"/>
      <c r="J855" s="79"/>
      <c r="L855" s="79"/>
    </row>
    <row r="856" spans="8:12" ht="12.75">
      <c r="H856" s="79"/>
      <c r="I856" s="79"/>
      <c r="J856" s="79"/>
      <c r="L856" s="79"/>
    </row>
    <row r="857" spans="8:12" ht="12.75">
      <c r="H857" s="79"/>
      <c r="I857" s="79"/>
      <c r="J857" s="79"/>
      <c r="L857" s="79"/>
    </row>
    <row r="858" spans="8:12" ht="12.75">
      <c r="H858" s="79"/>
      <c r="I858" s="79"/>
      <c r="J858" s="79"/>
      <c r="L858" s="79"/>
    </row>
    <row r="859" spans="8:12" ht="12.75">
      <c r="H859" s="79"/>
      <c r="I859" s="79"/>
      <c r="J859" s="79"/>
      <c r="L859" s="79"/>
    </row>
    <row r="860" spans="8:12" ht="12.75">
      <c r="H860" s="79"/>
      <c r="I860" s="79"/>
      <c r="J860" s="79"/>
      <c r="L860" s="79"/>
    </row>
    <row r="861" spans="8:12" ht="12.75">
      <c r="H861" s="79"/>
      <c r="I861" s="79"/>
      <c r="J861" s="79"/>
      <c r="L861" s="79"/>
    </row>
    <row r="862" spans="8:12" ht="12.75">
      <c r="H862" s="79"/>
      <c r="I862" s="79"/>
      <c r="J862" s="79"/>
      <c r="L862" s="79"/>
    </row>
    <row r="863" spans="8:12" ht="12.75">
      <c r="H863" s="79"/>
      <c r="I863" s="79"/>
      <c r="J863" s="79"/>
      <c r="L863" s="79"/>
    </row>
    <row r="864" spans="8:12" ht="12.75">
      <c r="H864" s="79"/>
      <c r="I864" s="79"/>
      <c r="J864" s="79"/>
      <c r="L864" s="79"/>
    </row>
    <row r="865" spans="8:12" ht="12.75">
      <c r="H865" s="79"/>
      <c r="I865" s="79"/>
      <c r="J865" s="79"/>
      <c r="L865" s="79"/>
    </row>
    <row r="866" spans="8:12" ht="12.75">
      <c r="H866" s="79"/>
      <c r="I866" s="79"/>
      <c r="J866" s="79"/>
      <c r="L866" s="79"/>
    </row>
    <row r="867" spans="8:12" ht="12.75">
      <c r="H867" s="79"/>
      <c r="I867" s="79"/>
      <c r="J867" s="79"/>
      <c r="L867" s="79"/>
    </row>
    <row r="868" spans="8:12" ht="12.75">
      <c r="H868" s="79"/>
      <c r="I868" s="79"/>
      <c r="J868" s="79"/>
      <c r="L868" s="79"/>
    </row>
    <row r="869" spans="8:12" ht="12.75">
      <c r="H869" s="79"/>
      <c r="I869" s="79"/>
      <c r="J869" s="79"/>
      <c r="L869" s="79"/>
    </row>
    <row r="870" spans="8:12" ht="12.75">
      <c r="H870" s="79"/>
      <c r="I870" s="79"/>
      <c r="J870" s="79"/>
      <c r="L870" s="79"/>
    </row>
    <row r="871" spans="8:12" ht="12.75">
      <c r="H871" s="79"/>
      <c r="I871" s="79"/>
      <c r="J871" s="79"/>
      <c r="L871" s="79"/>
    </row>
    <row r="872" spans="8:12" ht="12.75">
      <c r="H872" s="79"/>
      <c r="I872" s="79"/>
      <c r="J872" s="79"/>
      <c r="L872" s="79"/>
    </row>
    <row r="873" spans="8:12" ht="12.75">
      <c r="H873" s="79"/>
      <c r="I873" s="79"/>
      <c r="J873" s="79"/>
      <c r="L873" s="79"/>
    </row>
    <row r="874" spans="8:12" ht="12.75">
      <c r="H874" s="79"/>
      <c r="I874" s="79"/>
      <c r="J874" s="79"/>
      <c r="L874" s="79"/>
    </row>
    <row r="875" spans="8:12" ht="12.75">
      <c r="H875" s="79"/>
      <c r="I875" s="79"/>
      <c r="J875" s="79"/>
      <c r="L875" s="79"/>
    </row>
    <row r="876" spans="8:12" ht="12.75">
      <c r="H876" s="79"/>
      <c r="I876" s="79"/>
      <c r="J876" s="79"/>
      <c r="L876" s="79"/>
    </row>
    <row r="877" spans="8:12" ht="12.75">
      <c r="H877" s="79"/>
      <c r="I877" s="79"/>
      <c r="J877" s="79"/>
      <c r="L877" s="79"/>
    </row>
    <row r="878" spans="8:12" ht="12.75">
      <c r="H878" s="79"/>
      <c r="I878" s="79"/>
      <c r="J878" s="79"/>
      <c r="L878" s="79"/>
    </row>
    <row r="879" spans="8:12" ht="12.75">
      <c r="H879" s="79"/>
      <c r="I879" s="79"/>
      <c r="J879" s="79"/>
      <c r="L879" s="79"/>
    </row>
    <row r="880" spans="8:12" ht="12.75">
      <c r="H880" s="79"/>
      <c r="I880" s="79"/>
      <c r="J880" s="79"/>
      <c r="L880" s="79"/>
    </row>
    <row r="881" spans="8:12" ht="12.75">
      <c r="H881" s="79"/>
      <c r="I881" s="79"/>
      <c r="J881" s="79"/>
      <c r="L881" s="79"/>
    </row>
    <row r="882" spans="8:12" ht="12.75">
      <c r="H882" s="79"/>
      <c r="I882" s="79"/>
      <c r="J882" s="79"/>
      <c r="L882" s="79"/>
    </row>
    <row r="883" spans="8:12" ht="12.75">
      <c r="H883" s="79"/>
      <c r="I883" s="79"/>
      <c r="J883" s="79"/>
      <c r="L883" s="79"/>
    </row>
    <row r="884" spans="8:12" ht="12.75">
      <c r="H884" s="79"/>
      <c r="I884" s="79"/>
      <c r="J884" s="79"/>
      <c r="L884" s="79"/>
    </row>
    <row r="885" spans="8:12" ht="12.75">
      <c r="H885" s="79"/>
      <c r="I885" s="79"/>
      <c r="J885" s="79"/>
      <c r="L885" s="79"/>
    </row>
    <row r="886" spans="8:12" ht="12.75">
      <c r="H886" s="79"/>
      <c r="I886" s="79"/>
      <c r="J886" s="79"/>
      <c r="L886" s="79"/>
    </row>
    <row r="887" spans="8:12" ht="12.75">
      <c r="H887" s="79"/>
      <c r="I887" s="79"/>
      <c r="J887" s="79"/>
      <c r="L887" s="79"/>
    </row>
    <row r="888" spans="8:12" ht="12.75">
      <c r="H888" s="79"/>
      <c r="I888" s="79"/>
      <c r="J888" s="79"/>
      <c r="L888" s="79"/>
    </row>
    <row r="889" spans="8:12" ht="12.75">
      <c r="H889" s="79"/>
      <c r="I889" s="79"/>
      <c r="J889" s="79"/>
      <c r="L889" s="79"/>
    </row>
    <row r="890" spans="8:12" ht="12.75">
      <c r="H890" s="79"/>
      <c r="I890" s="79"/>
      <c r="J890" s="79"/>
      <c r="L890" s="79"/>
    </row>
    <row r="891" spans="8:12" ht="12.75">
      <c r="H891" s="79"/>
      <c r="I891" s="79"/>
      <c r="J891" s="79"/>
      <c r="L891" s="79"/>
    </row>
    <row r="892" spans="8:12" ht="12.75">
      <c r="H892" s="79"/>
      <c r="I892" s="79"/>
      <c r="J892" s="79"/>
      <c r="L892" s="79"/>
    </row>
    <row r="893" spans="8:12" ht="12.75">
      <c r="H893" s="79"/>
      <c r="I893" s="79"/>
      <c r="J893" s="79"/>
      <c r="L893" s="79"/>
    </row>
    <row r="894" spans="8:12" ht="12.75">
      <c r="H894" s="79"/>
      <c r="I894" s="79"/>
      <c r="J894" s="79"/>
      <c r="L894" s="79"/>
    </row>
    <row r="895" spans="8:12" ht="12.75">
      <c r="H895" s="79"/>
      <c r="I895" s="79"/>
      <c r="J895" s="79"/>
      <c r="L895" s="79"/>
    </row>
    <row r="896" spans="8:12" ht="12.75">
      <c r="H896" s="79"/>
      <c r="I896" s="79"/>
      <c r="J896" s="79"/>
      <c r="L896" s="79"/>
    </row>
    <row r="897" spans="8:12" ht="12.75">
      <c r="H897" s="79"/>
      <c r="I897" s="79"/>
      <c r="J897" s="79"/>
      <c r="L897" s="79"/>
    </row>
    <row r="898" spans="8:12" ht="12.75">
      <c r="H898" s="79"/>
      <c r="I898" s="79"/>
      <c r="J898" s="79"/>
      <c r="L898" s="79"/>
    </row>
    <row r="899" spans="8:12" ht="12.75">
      <c r="H899" s="79"/>
      <c r="I899" s="79"/>
      <c r="J899" s="79"/>
      <c r="L899" s="79"/>
    </row>
    <row r="900" spans="8:12" ht="12.75">
      <c r="H900" s="79"/>
      <c r="I900" s="79"/>
      <c r="J900" s="79"/>
      <c r="L900" s="79"/>
    </row>
    <row r="901" spans="8:12" ht="12.75">
      <c r="H901" s="79"/>
      <c r="I901" s="79"/>
      <c r="J901" s="79"/>
      <c r="L901" s="79"/>
    </row>
    <row r="902" spans="8:12" ht="12.75">
      <c r="H902" s="79"/>
      <c r="I902" s="79"/>
      <c r="J902" s="79"/>
      <c r="L902" s="79"/>
    </row>
    <row r="903" spans="8:12" ht="12.75">
      <c r="H903" s="79"/>
      <c r="I903" s="79"/>
      <c r="J903" s="79"/>
      <c r="L903" s="79"/>
    </row>
    <row r="904" spans="8:12" ht="12.75">
      <c r="H904" s="79"/>
      <c r="I904" s="79"/>
      <c r="J904" s="79"/>
      <c r="L904" s="79"/>
    </row>
    <row r="905" spans="8:12" ht="12.75">
      <c r="H905" s="79"/>
      <c r="I905" s="79"/>
      <c r="J905" s="79"/>
      <c r="L905" s="79"/>
    </row>
    <row r="906" spans="8:12" ht="12.75">
      <c r="H906" s="79"/>
      <c r="I906" s="79"/>
      <c r="J906" s="79"/>
      <c r="L906" s="79"/>
    </row>
    <row r="907" spans="8:12" ht="12.75">
      <c r="H907" s="79"/>
      <c r="I907" s="79"/>
      <c r="J907" s="79"/>
      <c r="L907" s="79"/>
    </row>
    <row r="908" spans="8:12" ht="12.75">
      <c r="H908" s="79"/>
      <c r="I908" s="79"/>
      <c r="J908" s="79"/>
      <c r="L908" s="79"/>
    </row>
    <row r="909" spans="8:12" ht="12.75">
      <c r="H909" s="79"/>
      <c r="I909" s="79"/>
      <c r="J909" s="79"/>
      <c r="L909" s="79"/>
    </row>
    <row r="910" spans="8:12" ht="12.75">
      <c r="H910" s="79"/>
      <c r="I910" s="79"/>
      <c r="J910" s="79"/>
      <c r="L910" s="79"/>
    </row>
    <row r="911" spans="8:12" ht="12.75">
      <c r="H911" s="79"/>
      <c r="I911" s="79"/>
      <c r="J911" s="79"/>
      <c r="L911" s="79"/>
    </row>
    <row r="912" spans="8:12" ht="12.75">
      <c r="H912" s="79"/>
      <c r="I912" s="79"/>
      <c r="J912" s="79"/>
      <c r="L912" s="79"/>
    </row>
    <row r="913" spans="8:12" ht="12.75">
      <c r="H913" s="79"/>
      <c r="I913" s="79"/>
      <c r="J913" s="79"/>
      <c r="L913" s="79"/>
    </row>
    <row r="914" spans="8:12" ht="12.75">
      <c r="H914" s="79"/>
      <c r="I914" s="79"/>
      <c r="J914" s="79"/>
      <c r="L914" s="79"/>
    </row>
    <row r="915" spans="8:12" ht="12.75">
      <c r="H915" s="79"/>
      <c r="I915" s="79"/>
      <c r="J915" s="79"/>
      <c r="L915" s="79"/>
    </row>
    <row r="916" spans="8:12" ht="12.75">
      <c r="H916" s="79"/>
      <c r="I916" s="79"/>
      <c r="J916" s="79"/>
      <c r="L916" s="79"/>
    </row>
    <row r="917" spans="8:12" ht="12.75">
      <c r="H917" s="79"/>
      <c r="I917" s="79"/>
      <c r="J917" s="79"/>
      <c r="L917" s="79"/>
    </row>
    <row r="918" spans="8:12" ht="12.75">
      <c r="H918" s="79"/>
      <c r="I918" s="79"/>
      <c r="J918" s="79"/>
      <c r="L918" s="79"/>
    </row>
    <row r="919" spans="8:12" ht="12.75">
      <c r="H919" s="79"/>
      <c r="I919" s="79"/>
      <c r="J919" s="79"/>
      <c r="L919" s="79"/>
    </row>
    <row r="920" spans="8:12" ht="12.75">
      <c r="H920" s="79"/>
      <c r="I920" s="79"/>
      <c r="J920" s="79"/>
      <c r="L920" s="79"/>
    </row>
    <row r="921" spans="8:12" ht="12.75">
      <c r="H921" s="79"/>
      <c r="I921" s="79"/>
      <c r="J921" s="79"/>
      <c r="L921" s="79"/>
    </row>
    <row r="922" spans="8:12" ht="12.75">
      <c r="H922" s="79"/>
      <c r="I922" s="79"/>
      <c r="J922" s="79"/>
      <c r="L922" s="79"/>
    </row>
    <row r="923" spans="8:12" ht="12.75">
      <c r="H923" s="79"/>
      <c r="I923" s="79"/>
      <c r="J923" s="79"/>
      <c r="L923" s="79"/>
    </row>
    <row r="924" spans="8:12" ht="12.75">
      <c r="H924" s="79"/>
      <c r="I924" s="79"/>
      <c r="J924" s="79"/>
      <c r="L924" s="79"/>
    </row>
    <row r="925" spans="8:12" ht="12.75">
      <c r="H925" s="79"/>
      <c r="I925" s="79"/>
      <c r="J925" s="79"/>
      <c r="L925" s="79"/>
    </row>
    <row r="926" spans="8:12" ht="12.75">
      <c r="H926" s="79"/>
      <c r="I926" s="79"/>
      <c r="J926" s="79"/>
      <c r="L926" s="79"/>
    </row>
    <row r="927" spans="8:12" ht="12.75">
      <c r="H927" s="79"/>
      <c r="I927" s="79"/>
      <c r="J927" s="79"/>
      <c r="L927" s="79"/>
    </row>
    <row r="928" spans="8:12" ht="12.75">
      <c r="H928" s="79"/>
      <c r="I928" s="79"/>
      <c r="J928" s="79"/>
      <c r="L928" s="79"/>
    </row>
    <row r="929" spans="8:12" ht="12.75">
      <c r="H929" s="79"/>
      <c r="I929" s="79"/>
      <c r="J929" s="79"/>
      <c r="L929" s="79"/>
    </row>
    <row r="930" spans="8:12" ht="12.75">
      <c r="H930" s="79"/>
      <c r="I930" s="79"/>
      <c r="J930" s="79"/>
      <c r="L930" s="79"/>
    </row>
    <row r="931" spans="8:12" ht="12.75">
      <c r="H931" s="79"/>
      <c r="I931" s="79"/>
      <c r="J931" s="79"/>
      <c r="L931" s="79"/>
    </row>
    <row r="932" spans="8:12" ht="12.75">
      <c r="H932" s="79"/>
      <c r="I932" s="79"/>
      <c r="J932" s="79"/>
      <c r="L932" s="79"/>
    </row>
    <row r="933" spans="8:12" ht="12.75">
      <c r="H933" s="79"/>
      <c r="I933" s="79"/>
      <c r="J933" s="79"/>
      <c r="L933" s="79"/>
    </row>
    <row r="934" spans="8:12" ht="12.75">
      <c r="H934" s="79"/>
      <c r="I934" s="79"/>
      <c r="J934" s="79"/>
      <c r="L934" s="79"/>
    </row>
    <row r="935" spans="8:12" ht="12.75">
      <c r="H935" s="79"/>
      <c r="I935" s="79"/>
      <c r="J935" s="79"/>
      <c r="L935" s="79"/>
    </row>
    <row r="936" spans="8:12" ht="12.75">
      <c r="H936" s="79"/>
      <c r="I936" s="79"/>
      <c r="J936" s="79"/>
      <c r="L936" s="79"/>
    </row>
    <row r="937" spans="8:12" ht="12.75">
      <c r="H937" s="79"/>
      <c r="I937" s="79"/>
      <c r="J937" s="79"/>
      <c r="L937" s="79"/>
    </row>
    <row r="938" spans="8:12" ht="12.75">
      <c r="H938" s="79"/>
      <c r="I938" s="79"/>
      <c r="J938" s="79"/>
      <c r="L938" s="79"/>
    </row>
    <row r="939" spans="8:12" ht="12.75">
      <c r="H939" s="79"/>
      <c r="I939" s="79"/>
      <c r="J939" s="79"/>
      <c r="L939" s="79"/>
    </row>
    <row r="940" spans="8:12" ht="12.75">
      <c r="H940" s="79"/>
      <c r="I940" s="79"/>
      <c r="J940" s="79"/>
      <c r="L940" s="79"/>
    </row>
    <row r="941" spans="8:12" ht="12.75">
      <c r="H941" s="79"/>
      <c r="I941" s="79"/>
      <c r="J941" s="79"/>
      <c r="L941" s="79"/>
    </row>
    <row r="942" spans="8:12" ht="12.75">
      <c r="H942" s="79"/>
      <c r="I942" s="79"/>
      <c r="J942" s="79"/>
      <c r="L942" s="79"/>
    </row>
    <row r="943" spans="8:12" ht="12.75">
      <c r="H943" s="79"/>
      <c r="I943" s="79"/>
      <c r="J943" s="79"/>
      <c r="L943" s="79"/>
    </row>
    <row r="944" spans="8:12" ht="12.75">
      <c r="H944" s="79"/>
      <c r="I944" s="79"/>
      <c r="J944" s="79"/>
      <c r="L944" s="79"/>
    </row>
    <row r="945" spans="8:12" ht="12.75">
      <c r="H945" s="79"/>
      <c r="I945" s="79"/>
      <c r="J945" s="79"/>
      <c r="L945" s="79"/>
    </row>
    <row r="946" spans="8:12" ht="12.75">
      <c r="H946" s="79"/>
      <c r="I946" s="79"/>
      <c r="J946" s="79"/>
      <c r="L946" s="79"/>
    </row>
    <row r="947" spans="8:12" ht="12.75">
      <c r="H947" s="79"/>
      <c r="I947" s="79"/>
      <c r="J947" s="79"/>
      <c r="L947" s="79"/>
    </row>
    <row r="948" spans="8:12" ht="12.75">
      <c r="H948" s="79"/>
      <c r="I948" s="79"/>
      <c r="J948" s="79"/>
      <c r="L948" s="79"/>
    </row>
    <row r="949" spans="8:12" ht="12.75">
      <c r="H949" s="79"/>
      <c r="I949" s="79"/>
      <c r="J949" s="79"/>
      <c r="L949" s="79"/>
    </row>
    <row r="950" spans="8:12" ht="12.75">
      <c r="H950" s="79"/>
      <c r="I950" s="79"/>
      <c r="J950" s="79"/>
      <c r="L950" s="79"/>
    </row>
    <row r="951" spans="8:12" ht="12.75">
      <c r="H951" s="79"/>
      <c r="I951" s="79"/>
      <c r="J951" s="79"/>
      <c r="L951" s="79"/>
    </row>
    <row r="952" spans="8:12" ht="12.75">
      <c r="H952" s="79"/>
      <c r="I952" s="79"/>
      <c r="J952" s="79"/>
      <c r="L952" s="79"/>
    </row>
    <row r="953" spans="8:12" ht="12.75">
      <c r="H953" s="79"/>
      <c r="I953" s="79"/>
      <c r="J953" s="79"/>
      <c r="L953" s="79"/>
    </row>
    <row r="954" spans="8:12" ht="12.75">
      <c r="H954" s="79"/>
      <c r="I954" s="79"/>
      <c r="J954" s="79"/>
      <c r="L954" s="79"/>
    </row>
    <row r="955" spans="8:12" ht="12.75">
      <c r="H955" s="79"/>
      <c r="I955" s="79"/>
      <c r="J955" s="79"/>
      <c r="L955" s="79"/>
    </row>
    <row r="956" spans="8:12" ht="12.75">
      <c r="H956" s="79"/>
      <c r="I956" s="79"/>
      <c r="J956" s="79"/>
      <c r="L956" s="79"/>
    </row>
    <row r="957" spans="8:12" ht="12.75">
      <c r="H957" s="79"/>
      <c r="I957" s="79"/>
      <c r="J957" s="79"/>
      <c r="L957" s="79"/>
    </row>
    <row r="958" spans="8:12" ht="12.75">
      <c r="H958" s="79"/>
      <c r="I958" s="79"/>
      <c r="J958" s="79"/>
      <c r="L958" s="79"/>
    </row>
    <row r="959" spans="8:12" ht="12.75">
      <c r="H959" s="79"/>
      <c r="I959" s="79"/>
      <c r="J959" s="79"/>
      <c r="L959" s="79"/>
    </row>
    <row r="960" spans="8:12" ht="12.75">
      <c r="H960" s="79"/>
      <c r="I960" s="79"/>
      <c r="J960" s="79"/>
      <c r="L960" s="79"/>
    </row>
    <row r="961" spans="8:12" ht="12.75">
      <c r="H961" s="79"/>
      <c r="I961" s="79"/>
      <c r="J961" s="79"/>
      <c r="L961" s="79"/>
    </row>
    <row r="962" spans="8:12" ht="12.75">
      <c r="H962" s="79"/>
      <c r="I962" s="79"/>
      <c r="J962" s="79"/>
      <c r="L962" s="79"/>
    </row>
    <row r="963" spans="8:12" ht="12.75">
      <c r="H963" s="79"/>
      <c r="I963" s="79"/>
      <c r="J963" s="79"/>
      <c r="L963" s="79"/>
    </row>
    <row r="964" spans="8:12" ht="12.75">
      <c r="H964" s="79"/>
      <c r="I964" s="79"/>
      <c r="J964" s="79"/>
      <c r="L964" s="79"/>
    </row>
    <row r="965" spans="8:12" ht="12.75">
      <c r="H965" s="79"/>
      <c r="I965" s="79"/>
      <c r="J965" s="79"/>
      <c r="L965" s="79"/>
    </row>
    <row r="966" spans="8:12" ht="12.75">
      <c r="H966" s="79"/>
      <c r="I966" s="79"/>
      <c r="J966" s="79"/>
      <c r="L966" s="79"/>
    </row>
    <row r="967" spans="8:12" ht="12.75">
      <c r="H967" s="79"/>
      <c r="I967" s="79"/>
      <c r="J967" s="79"/>
      <c r="L967" s="79"/>
    </row>
    <row r="968" spans="8:12" ht="12.75">
      <c r="H968" s="79"/>
      <c r="I968" s="79"/>
      <c r="J968" s="79"/>
      <c r="L968" s="79"/>
    </row>
    <row r="969" spans="8:12" ht="12.75">
      <c r="H969" s="79"/>
      <c r="I969" s="79"/>
      <c r="J969" s="79"/>
      <c r="L969" s="79"/>
    </row>
    <row r="970" spans="8:12" ht="12.75">
      <c r="H970" s="79"/>
      <c r="I970" s="79"/>
      <c r="J970" s="79"/>
      <c r="L970" s="79"/>
    </row>
    <row r="971" spans="8:12" ht="12.75">
      <c r="H971" s="79"/>
      <c r="I971" s="79"/>
      <c r="J971" s="79"/>
      <c r="L971" s="79"/>
    </row>
    <row r="972" spans="8:12" ht="12.75">
      <c r="H972" s="79"/>
      <c r="I972" s="79"/>
      <c r="J972" s="79"/>
      <c r="L972" s="79"/>
    </row>
    <row r="973" spans="8:12" ht="12.75">
      <c r="H973" s="79"/>
      <c r="I973" s="79"/>
      <c r="J973" s="79"/>
      <c r="L973" s="79"/>
    </row>
    <row r="974" spans="8:12" ht="12.75">
      <c r="H974" s="79"/>
      <c r="I974" s="79"/>
      <c r="J974" s="79"/>
      <c r="L974" s="79"/>
    </row>
    <row r="975" spans="8:12" ht="12.75">
      <c r="H975" s="79"/>
      <c r="I975" s="79"/>
      <c r="J975" s="79"/>
      <c r="L975" s="79"/>
    </row>
    <row r="976" spans="8:12" ht="12.75">
      <c r="H976" s="79"/>
      <c r="I976" s="79"/>
      <c r="J976" s="79"/>
      <c r="L976" s="79"/>
    </row>
    <row r="977" spans="8:12" ht="12.75">
      <c r="H977" s="79"/>
      <c r="I977" s="79"/>
      <c r="J977" s="79"/>
      <c r="L977" s="79"/>
    </row>
    <row r="978" spans="8:12" ht="12.75">
      <c r="H978" s="79"/>
      <c r="I978" s="79"/>
      <c r="J978" s="79"/>
      <c r="L978" s="79"/>
    </row>
    <row r="979" spans="8:12" ht="12.75">
      <c r="H979" s="79"/>
      <c r="I979" s="79"/>
      <c r="J979" s="79"/>
      <c r="L979" s="79"/>
    </row>
    <row r="980" spans="8:12" ht="12.75">
      <c r="H980" s="79"/>
      <c r="I980" s="79"/>
      <c r="J980" s="79"/>
      <c r="L980" s="79"/>
    </row>
    <row r="981" spans="8:12" ht="12.75">
      <c r="H981" s="79"/>
      <c r="I981" s="79"/>
      <c r="J981" s="79"/>
      <c r="L981" s="79"/>
    </row>
    <row r="982" spans="8:12" ht="12.75">
      <c r="H982" s="79"/>
      <c r="I982" s="79"/>
      <c r="J982" s="79"/>
      <c r="L982" s="79"/>
    </row>
    <row r="983" spans="8:12" ht="12.75">
      <c r="H983" s="79"/>
      <c r="I983" s="79"/>
      <c r="J983" s="79"/>
      <c r="L983" s="79"/>
    </row>
    <row r="984" spans="8:12" ht="12.75">
      <c r="H984" s="79"/>
      <c r="I984" s="79"/>
      <c r="J984" s="79"/>
      <c r="L984" s="79"/>
    </row>
    <row r="985" spans="8:12" ht="12.75">
      <c r="H985" s="79"/>
      <c r="I985" s="79"/>
      <c r="J985" s="79"/>
      <c r="L985" s="79"/>
    </row>
    <row r="986" spans="8:12" ht="12.75">
      <c r="H986" s="79"/>
      <c r="I986" s="79"/>
      <c r="J986" s="79"/>
      <c r="L986" s="79"/>
    </row>
    <row r="987" spans="8:12" ht="12.75">
      <c r="H987" s="79"/>
      <c r="I987" s="79"/>
      <c r="J987" s="79"/>
      <c r="L987" s="79"/>
    </row>
    <row r="988" spans="8:12" ht="12.75">
      <c r="H988" s="79"/>
      <c r="I988" s="79"/>
      <c r="J988" s="79"/>
      <c r="L988" s="79"/>
    </row>
    <row r="989" spans="8:12" ht="12.75">
      <c r="H989" s="79"/>
      <c r="I989" s="79"/>
      <c r="J989" s="79"/>
      <c r="L989" s="79"/>
    </row>
    <row r="990" spans="8:12" ht="12.75">
      <c r="H990" s="79"/>
      <c r="I990" s="79"/>
      <c r="J990" s="79"/>
      <c r="L990" s="79"/>
    </row>
    <row r="991" spans="8:12" ht="12.75">
      <c r="H991" s="79"/>
      <c r="I991" s="79"/>
      <c r="J991" s="79"/>
      <c r="L991" s="79"/>
    </row>
    <row r="992" spans="8:12" ht="12.75">
      <c r="H992" s="79"/>
      <c r="I992" s="79"/>
      <c r="J992" s="79"/>
      <c r="L992" s="79"/>
    </row>
    <row r="993" spans="8:12" ht="12.75">
      <c r="H993" s="79"/>
      <c r="I993" s="79"/>
      <c r="J993" s="79"/>
      <c r="L993" s="79"/>
    </row>
    <row r="994" spans="8:12" ht="12.75">
      <c r="H994" s="79"/>
      <c r="I994" s="79"/>
      <c r="J994" s="79"/>
      <c r="L994" s="79"/>
    </row>
    <row r="995" spans="8:12" ht="12.75">
      <c r="H995" s="79"/>
      <c r="I995" s="79"/>
      <c r="J995" s="79"/>
      <c r="L995" s="79"/>
    </row>
    <row r="996" spans="8:12" ht="12.75">
      <c r="H996" s="79"/>
      <c r="I996" s="79"/>
      <c r="J996" s="79"/>
      <c r="L996" s="79"/>
    </row>
    <row r="997" spans="8:12" ht="12.75">
      <c r="H997" s="79"/>
      <c r="I997" s="79"/>
      <c r="J997" s="79"/>
      <c r="L997" s="79"/>
    </row>
    <row r="998" spans="8:12" ht="12.75">
      <c r="H998" s="79"/>
      <c r="I998" s="79"/>
      <c r="J998" s="79"/>
      <c r="L998" s="79"/>
    </row>
    <row r="999" spans="8:12" ht="12.75">
      <c r="H999" s="79"/>
      <c r="I999" s="79"/>
      <c r="J999" s="79"/>
      <c r="L999" s="79"/>
    </row>
    <row r="1000" spans="8:12" ht="12.75">
      <c r="H1000" s="79"/>
      <c r="I1000" s="79"/>
      <c r="J1000" s="79"/>
      <c r="L1000" s="79"/>
    </row>
    <row r="1001" spans="8:12" ht="12.75">
      <c r="H1001" s="79"/>
      <c r="I1001" s="79"/>
      <c r="J1001" s="79"/>
      <c r="L1001" s="79"/>
    </row>
    <row r="1002" spans="8:12" ht="12.75">
      <c r="H1002" s="79"/>
      <c r="I1002" s="79"/>
      <c r="J1002" s="79"/>
      <c r="L1002" s="79"/>
    </row>
    <row r="1003" spans="8:12" ht="12.75">
      <c r="H1003" s="79"/>
      <c r="I1003" s="79"/>
      <c r="J1003" s="79"/>
      <c r="L1003" s="79"/>
    </row>
    <row r="1004" spans="8:12" ht="12.75">
      <c r="H1004" s="79"/>
      <c r="I1004" s="79"/>
      <c r="J1004" s="79"/>
      <c r="L1004" s="79"/>
    </row>
    <row r="1005" spans="8:12" ht="12.75">
      <c r="H1005" s="79"/>
      <c r="I1005" s="79"/>
      <c r="J1005" s="79"/>
      <c r="L1005" s="79"/>
    </row>
    <row r="1006" spans="8:12" ht="12.75">
      <c r="H1006" s="79"/>
      <c r="I1006" s="79"/>
      <c r="J1006" s="79"/>
      <c r="L1006" s="79"/>
    </row>
    <row r="1007" spans="8:12" ht="12.75">
      <c r="H1007" s="79"/>
      <c r="I1007" s="79"/>
      <c r="J1007" s="79"/>
      <c r="L1007" s="79"/>
    </row>
    <row r="1008" spans="8:12" ht="12.75">
      <c r="H1008" s="79"/>
      <c r="I1008" s="79"/>
      <c r="J1008" s="79"/>
      <c r="L1008" s="79"/>
    </row>
    <row r="1009" spans="8:12" ht="12.75">
      <c r="H1009" s="79"/>
      <c r="I1009" s="79"/>
      <c r="J1009" s="79"/>
      <c r="L1009" s="79"/>
    </row>
    <row r="1010" spans="8:12" ht="12.75">
      <c r="H1010" s="79"/>
      <c r="I1010" s="79"/>
      <c r="J1010" s="79"/>
      <c r="L1010" s="79"/>
    </row>
    <row r="1011" spans="8:12" ht="12.75">
      <c r="H1011" s="79"/>
      <c r="I1011" s="79"/>
      <c r="J1011" s="79"/>
      <c r="L1011" s="79"/>
    </row>
    <row r="1012" spans="8:12" ht="12.75">
      <c r="H1012" s="79"/>
      <c r="I1012" s="79"/>
      <c r="J1012" s="79"/>
      <c r="L1012" s="79"/>
    </row>
    <row r="1013" spans="8:12" ht="12.75">
      <c r="H1013" s="79"/>
      <c r="I1013" s="79"/>
      <c r="J1013" s="79"/>
      <c r="L1013" s="79"/>
    </row>
    <row r="1014" spans="8:12" ht="12.75">
      <c r="H1014" s="79"/>
      <c r="I1014" s="79"/>
      <c r="J1014" s="79"/>
      <c r="L1014" s="79"/>
    </row>
    <row r="1015" spans="8:12" ht="12.75">
      <c r="H1015" s="79"/>
      <c r="I1015" s="79"/>
      <c r="J1015" s="79"/>
      <c r="L1015" s="79"/>
    </row>
    <row r="1016" spans="8:12" ht="12.75">
      <c r="H1016" s="79"/>
      <c r="I1016" s="79"/>
      <c r="J1016" s="79"/>
      <c r="L1016" s="79"/>
    </row>
    <row r="1017" spans="8:12" ht="12.75">
      <c r="H1017" s="79"/>
      <c r="I1017" s="79"/>
      <c r="J1017" s="79"/>
      <c r="L1017" s="79"/>
    </row>
    <row r="1018" spans="8:12" ht="12.75">
      <c r="H1018" s="79"/>
      <c r="I1018" s="79"/>
      <c r="J1018" s="79"/>
      <c r="L1018" s="79"/>
    </row>
    <row r="1019" spans="8:12" ht="12.75">
      <c r="H1019" s="79"/>
      <c r="I1019" s="79"/>
      <c r="J1019" s="79"/>
      <c r="L1019" s="79"/>
    </row>
    <row r="1020" spans="8:12" ht="12.75">
      <c r="H1020" s="79"/>
      <c r="I1020" s="79"/>
      <c r="J1020" s="79"/>
      <c r="L1020" s="79"/>
    </row>
    <row r="1021" spans="8:12" ht="12.75">
      <c r="H1021" s="79"/>
      <c r="I1021" s="79"/>
      <c r="J1021" s="79"/>
      <c r="L1021" s="79"/>
    </row>
    <row r="1022" spans="8:12" ht="12.75">
      <c r="H1022" s="79"/>
      <c r="I1022" s="79"/>
      <c r="J1022" s="79"/>
      <c r="L1022" s="79"/>
    </row>
    <row r="1023" spans="8:12" ht="12.75">
      <c r="H1023" s="79"/>
      <c r="I1023" s="79"/>
      <c r="J1023" s="79"/>
      <c r="L1023" s="79"/>
    </row>
    <row r="1024" spans="8:12" ht="12.75">
      <c r="H1024" s="79"/>
      <c r="I1024" s="79"/>
      <c r="J1024" s="79"/>
      <c r="L1024" s="79"/>
    </row>
    <row r="1025" spans="8:12" ht="12.75">
      <c r="H1025" s="79"/>
      <c r="I1025" s="79"/>
      <c r="J1025" s="79"/>
      <c r="L1025" s="79"/>
    </row>
    <row r="1026" spans="8:12" ht="12.75">
      <c r="H1026" s="79"/>
      <c r="I1026" s="79"/>
      <c r="J1026" s="79"/>
      <c r="L1026" s="79"/>
    </row>
    <row r="1027" spans="8:12" ht="12.75">
      <c r="H1027" s="79"/>
      <c r="I1027" s="79"/>
      <c r="J1027" s="79"/>
      <c r="L1027" s="79"/>
    </row>
    <row r="1028" spans="8:12" ht="12.75">
      <c r="H1028" s="79"/>
      <c r="I1028" s="79"/>
      <c r="J1028" s="79"/>
      <c r="L1028" s="79"/>
    </row>
    <row r="1029" spans="8:12" ht="12.75">
      <c r="H1029" s="79"/>
      <c r="I1029" s="79"/>
      <c r="J1029" s="79"/>
      <c r="L1029" s="79"/>
    </row>
    <row r="1030" spans="8:12" ht="12.75">
      <c r="H1030" s="79"/>
      <c r="I1030" s="79"/>
      <c r="J1030" s="79"/>
      <c r="L1030" s="79"/>
    </row>
    <row r="1031" spans="8:12" ht="12.75">
      <c r="H1031" s="79"/>
      <c r="I1031" s="79"/>
      <c r="J1031" s="79"/>
      <c r="L1031" s="79"/>
    </row>
    <row r="1032" spans="8:12" ht="12.75">
      <c r="H1032" s="79"/>
      <c r="I1032" s="79"/>
      <c r="J1032" s="79"/>
      <c r="L1032" s="79"/>
    </row>
    <row r="1033" spans="8:12" ht="12.75">
      <c r="H1033" s="79"/>
      <c r="I1033" s="79"/>
      <c r="J1033" s="79"/>
      <c r="L1033" s="79"/>
    </row>
    <row r="1034" spans="8:12" ht="12.75">
      <c r="H1034" s="79"/>
      <c r="I1034" s="79"/>
      <c r="J1034" s="79"/>
      <c r="L1034" s="79"/>
    </row>
    <row r="1035" spans="8:12" ht="12.75">
      <c r="H1035" s="79"/>
      <c r="I1035" s="79"/>
      <c r="J1035" s="79"/>
      <c r="L1035" s="79"/>
    </row>
    <row r="1036" spans="8:12" ht="12.75">
      <c r="H1036" s="79"/>
      <c r="I1036" s="79"/>
      <c r="J1036" s="79"/>
      <c r="L1036" s="79"/>
    </row>
    <row r="1037" spans="8:12" ht="12.75">
      <c r="H1037" s="79"/>
      <c r="I1037" s="79"/>
      <c r="J1037" s="79"/>
      <c r="L1037" s="79"/>
    </row>
    <row r="1038" spans="8:12" ht="12.75">
      <c r="H1038" s="79"/>
      <c r="I1038" s="79"/>
      <c r="J1038" s="79"/>
      <c r="L1038" s="79"/>
    </row>
    <row r="1039" spans="8:12" ht="12.75">
      <c r="H1039" s="79"/>
      <c r="I1039" s="79"/>
      <c r="J1039" s="79"/>
      <c r="L1039" s="79"/>
    </row>
    <row r="1040" spans="8:12" ht="12.75">
      <c r="H1040" s="79"/>
      <c r="I1040" s="79"/>
      <c r="J1040" s="79"/>
      <c r="L1040" s="79"/>
    </row>
    <row r="1041" spans="8:12" ht="12.75">
      <c r="H1041" s="79"/>
      <c r="I1041" s="79"/>
      <c r="J1041" s="79"/>
      <c r="L1041" s="79"/>
    </row>
    <row r="1042" spans="8:12" ht="12.75">
      <c r="H1042" s="79"/>
      <c r="I1042" s="79"/>
      <c r="J1042" s="79"/>
      <c r="L1042" s="79"/>
    </row>
    <row r="1043" spans="8:12" ht="12.75">
      <c r="H1043" s="79"/>
      <c r="I1043" s="79"/>
      <c r="J1043" s="79"/>
      <c r="L1043" s="79"/>
    </row>
    <row r="1044" spans="8:12" ht="12.75">
      <c r="H1044" s="79"/>
      <c r="I1044" s="79"/>
      <c r="J1044" s="79"/>
      <c r="L1044" s="79"/>
    </row>
    <row r="1045" spans="8:12" ht="12.75">
      <c r="H1045" s="79"/>
      <c r="I1045" s="79"/>
      <c r="J1045" s="79"/>
      <c r="L1045" s="79"/>
    </row>
    <row r="1046" spans="8:12" ht="12.75">
      <c r="H1046" s="79"/>
      <c r="I1046" s="79"/>
      <c r="J1046" s="79"/>
      <c r="L1046" s="79"/>
    </row>
    <row r="1047" spans="8:12" ht="12.75">
      <c r="H1047" s="79"/>
      <c r="I1047" s="79"/>
      <c r="J1047" s="79"/>
      <c r="L1047" s="79"/>
    </row>
    <row r="1048" spans="8:12" ht="12.75">
      <c r="H1048" s="79"/>
      <c r="I1048" s="79"/>
      <c r="J1048" s="79"/>
      <c r="L1048" s="79"/>
    </row>
    <row r="1049" spans="8:12" ht="12.75">
      <c r="H1049" s="79"/>
      <c r="I1049" s="79"/>
      <c r="J1049" s="79"/>
      <c r="L1049" s="79"/>
    </row>
    <row r="1050" spans="8:12" ht="12.75">
      <c r="H1050" s="79"/>
      <c r="I1050" s="79"/>
      <c r="J1050" s="79"/>
      <c r="L1050" s="79"/>
    </row>
    <row r="1051" spans="8:12" ht="12.75">
      <c r="H1051" s="79"/>
      <c r="I1051" s="79"/>
      <c r="J1051" s="79"/>
      <c r="L1051" s="79"/>
    </row>
    <row r="1052" spans="8:12" ht="12.75">
      <c r="H1052" s="79"/>
      <c r="I1052" s="79"/>
      <c r="J1052" s="79"/>
      <c r="L1052" s="79"/>
    </row>
    <row r="1053" spans="8:12" ht="12.75">
      <c r="H1053" s="79"/>
      <c r="I1053" s="79"/>
      <c r="J1053" s="79"/>
      <c r="L1053" s="79"/>
    </row>
    <row r="1054" spans="8:12" ht="12.75">
      <c r="H1054" s="79"/>
      <c r="I1054" s="79"/>
      <c r="J1054" s="79"/>
      <c r="L1054" s="79"/>
    </row>
    <row r="1055" spans="8:12" ht="12.75">
      <c r="H1055" s="79"/>
      <c r="I1055" s="79"/>
      <c r="J1055" s="79"/>
      <c r="L1055" s="79"/>
    </row>
    <row r="1056" spans="8:12" ht="12.75">
      <c r="H1056" s="79"/>
      <c r="I1056" s="79"/>
      <c r="J1056" s="79"/>
      <c r="L1056" s="79"/>
    </row>
    <row r="1057" spans="8:12" ht="12.75">
      <c r="H1057" s="79"/>
      <c r="I1057" s="79"/>
      <c r="J1057" s="79"/>
      <c r="L1057" s="79"/>
    </row>
    <row r="1058" spans="8:12" ht="12.75">
      <c r="H1058" s="79"/>
      <c r="I1058" s="79"/>
      <c r="J1058" s="79"/>
      <c r="L1058" s="79"/>
    </row>
    <row r="1059" spans="8:12" ht="12.75">
      <c r="H1059" s="79"/>
      <c r="I1059" s="79"/>
      <c r="J1059" s="79"/>
      <c r="L1059" s="79"/>
    </row>
    <row r="1060" spans="8:12" ht="12.75">
      <c r="H1060" s="79"/>
      <c r="I1060" s="79"/>
      <c r="J1060" s="79"/>
      <c r="L1060" s="79"/>
    </row>
    <row r="1061" spans="8:12" ht="12.75">
      <c r="H1061" s="79"/>
      <c r="I1061" s="79"/>
      <c r="J1061" s="79"/>
      <c r="L1061" s="79"/>
    </row>
    <row r="1062" spans="8:12" ht="12.75">
      <c r="H1062" s="79"/>
      <c r="I1062" s="79"/>
      <c r="J1062" s="79"/>
      <c r="L1062" s="79"/>
    </row>
    <row r="1063" spans="8:12" ht="12.75">
      <c r="H1063" s="79"/>
      <c r="I1063" s="79"/>
      <c r="J1063" s="79"/>
      <c r="L1063" s="79"/>
    </row>
    <row r="1064" spans="8:12" ht="12.75">
      <c r="H1064" s="79"/>
      <c r="I1064" s="79"/>
      <c r="J1064" s="79"/>
      <c r="L1064" s="79"/>
    </row>
    <row r="1065" spans="8:12" ht="12.75">
      <c r="H1065" s="79"/>
      <c r="I1065" s="79"/>
      <c r="J1065" s="79"/>
      <c r="L1065" s="79"/>
    </row>
    <row r="1066" spans="8:12" ht="12.75">
      <c r="H1066" s="79"/>
      <c r="I1066" s="79"/>
      <c r="J1066" s="79"/>
      <c r="L1066" s="79"/>
    </row>
    <row r="1067" spans="8:12" ht="12.75">
      <c r="H1067" s="79"/>
      <c r="I1067" s="79"/>
      <c r="J1067" s="79"/>
      <c r="L1067" s="79"/>
    </row>
    <row r="1068" spans="8:12" ht="12.75">
      <c r="H1068" s="79"/>
      <c r="I1068" s="79"/>
      <c r="J1068" s="79"/>
      <c r="L1068" s="79"/>
    </row>
    <row r="1069" spans="8:12" ht="12.75">
      <c r="H1069" s="79"/>
      <c r="I1069" s="79"/>
      <c r="J1069" s="79"/>
      <c r="L1069" s="79"/>
    </row>
    <row r="1070" spans="8:12" ht="12.75">
      <c r="H1070" s="79"/>
      <c r="I1070" s="79"/>
      <c r="J1070" s="79"/>
      <c r="L1070" s="79"/>
    </row>
    <row r="1071" spans="8:12" ht="12.75">
      <c r="H1071" s="79"/>
      <c r="I1071" s="79"/>
      <c r="J1071" s="79"/>
      <c r="L1071" s="79"/>
    </row>
    <row r="1072" spans="8:12" ht="12.75">
      <c r="H1072" s="79"/>
      <c r="I1072" s="79"/>
      <c r="J1072" s="79"/>
      <c r="L1072" s="79"/>
    </row>
    <row r="1073" spans="8:12" ht="12.75">
      <c r="H1073" s="79"/>
      <c r="I1073" s="79"/>
      <c r="J1073" s="79"/>
      <c r="L1073" s="79"/>
    </row>
    <row r="1074" spans="8:12" ht="12.75">
      <c r="H1074" s="79"/>
      <c r="I1074" s="79"/>
      <c r="J1074" s="79"/>
      <c r="L1074" s="79"/>
    </row>
    <row r="1075" spans="8:12" ht="12.75">
      <c r="H1075" s="79"/>
      <c r="I1075" s="79"/>
      <c r="J1075" s="79"/>
      <c r="L1075" s="79"/>
    </row>
    <row r="1076" spans="8:12" ht="12.75">
      <c r="H1076" s="79"/>
      <c r="I1076" s="79"/>
      <c r="J1076" s="79"/>
      <c r="L1076" s="79"/>
    </row>
    <row r="1077" spans="8:12" ht="12.75">
      <c r="H1077" s="79"/>
      <c r="I1077" s="79"/>
      <c r="J1077" s="79"/>
      <c r="L1077" s="79"/>
    </row>
    <row r="1078" spans="8:12" ht="12.75">
      <c r="H1078" s="79"/>
      <c r="I1078" s="79"/>
      <c r="J1078" s="79"/>
      <c r="L1078" s="79"/>
    </row>
    <row r="1079" spans="8:12" ht="12.75">
      <c r="H1079" s="79"/>
      <c r="I1079" s="79"/>
      <c r="J1079" s="79"/>
      <c r="L1079" s="79"/>
    </row>
    <row r="1080" spans="8:12" ht="12.75">
      <c r="H1080" s="79"/>
      <c r="I1080" s="79"/>
      <c r="J1080" s="79"/>
      <c r="L1080" s="79"/>
    </row>
    <row r="1081" spans="8:12" ht="12.75">
      <c r="H1081" s="79"/>
      <c r="I1081" s="79"/>
      <c r="J1081" s="79"/>
      <c r="L1081" s="79"/>
    </row>
    <row r="1082" spans="8:12" ht="12.75">
      <c r="H1082" s="79"/>
      <c r="I1082" s="79"/>
      <c r="J1082" s="79"/>
      <c r="L1082" s="79"/>
    </row>
    <row r="1083" spans="8:12" ht="12.75">
      <c r="H1083" s="79"/>
      <c r="I1083" s="79"/>
      <c r="J1083" s="79"/>
      <c r="L1083" s="79"/>
    </row>
    <row r="1084" spans="8:12" ht="12.75">
      <c r="H1084" s="79"/>
      <c r="I1084" s="79"/>
      <c r="J1084" s="79"/>
      <c r="L1084" s="79"/>
    </row>
    <row r="1085" spans="8:12" ht="12.75">
      <c r="H1085" s="79"/>
      <c r="I1085" s="79"/>
      <c r="J1085" s="79"/>
      <c r="L1085" s="79"/>
    </row>
    <row r="1086" spans="8:12" ht="12.75">
      <c r="H1086" s="79"/>
      <c r="I1086" s="79"/>
      <c r="J1086" s="79"/>
      <c r="L1086" s="79"/>
    </row>
    <row r="1087" spans="8:12" ht="12.75">
      <c r="H1087" s="79"/>
      <c r="I1087" s="79"/>
      <c r="J1087" s="79"/>
      <c r="L1087" s="79"/>
    </row>
    <row r="1088" spans="8:12" ht="12.75">
      <c r="H1088" s="79"/>
      <c r="I1088" s="79"/>
      <c r="J1088" s="79"/>
      <c r="L1088" s="79"/>
    </row>
    <row r="1089" spans="8:12" ht="12.75">
      <c r="H1089" s="79"/>
      <c r="I1089" s="79"/>
      <c r="J1089" s="79"/>
      <c r="L1089" s="79"/>
    </row>
    <row r="1090" spans="8:12" ht="12.75">
      <c r="H1090" s="79"/>
      <c r="I1090" s="79"/>
      <c r="J1090" s="79"/>
      <c r="L1090" s="79"/>
    </row>
    <row r="1091" spans="8:12" ht="12.75">
      <c r="H1091" s="79"/>
      <c r="I1091" s="79"/>
      <c r="J1091" s="79"/>
      <c r="L1091" s="79"/>
    </row>
    <row r="1092" spans="8:12" ht="12.75">
      <c r="H1092" s="79"/>
      <c r="I1092" s="79"/>
      <c r="J1092" s="79"/>
      <c r="L1092" s="79"/>
    </row>
    <row r="1093" spans="8:12" ht="12.75">
      <c r="H1093" s="79"/>
      <c r="I1093" s="79"/>
      <c r="J1093" s="79"/>
      <c r="L1093" s="79"/>
    </row>
    <row r="1094" spans="8:12" ht="12.75">
      <c r="H1094" s="79"/>
      <c r="I1094" s="79"/>
      <c r="J1094" s="79"/>
      <c r="L1094" s="79"/>
    </row>
    <row r="1095" spans="8:12" ht="12.75">
      <c r="H1095" s="79"/>
      <c r="I1095" s="79"/>
      <c r="J1095" s="79"/>
      <c r="L1095" s="79"/>
    </row>
    <row r="1096" spans="8:12" ht="12.75">
      <c r="H1096" s="79"/>
      <c r="I1096" s="79"/>
      <c r="J1096" s="79"/>
      <c r="L1096" s="79"/>
    </row>
    <row r="1097" spans="8:12" ht="12.75">
      <c r="H1097" s="79"/>
      <c r="I1097" s="79"/>
      <c r="J1097" s="79"/>
      <c r="L1097" s="79"/>
    </row>
    <row r="1098" spans="8:12" ht="12.75">
      <c r="H1098" s="79"/>
      <c r="I1098" s="79"/>
      <c r="J1098" s="79"/>
      <c r="L1098" s="79"/>
    </row>
    <row r="1099" spans="8:12" ht="12.75">
      <c r="H1099" s="79"/>
      <c r="I1099" s="79"/>
      <c r="J1099" s="79"/>
      <c r="L1099" s="79"/>
    </row>
    <row r="1100" spans="8:10" ht="12.75">
      <c r="H1100" s="79"/>
      <c r="I1100" s="79"/>
      <c r="J1100" s="79"/>
    </row>
    <row r="1101" spans="8:10" ht="12.75">
      <c r="H1101" s="79"/>
      <c r="I1101" s="79"/>
      <c r="J1101" s="79"/>
    </row>
    <row r="1102" spans="8:10" ht="12.75">
      <c r="H1102" s="79"/>
      <c r="I1102" s="79"/>
      <c r="J1102" s="79"/>
    </row>
    <row r="1103" spans="8:10" ht="12.75">
      <c r="H1103" s="79"/>
      <c r="I1103" s="79"/>
      <c r="J1103" s="79"/>
    </row>
    <row r="1104" spans="8:10" ht="12.75">
      <c r="H1104" s="79"/>
      <c r="I1104" s="79"/>
      <c r="J1104" s="79"/>
    </row>
    <row r="1105" spans="8:10" ht="12.75">
      <c r="H1105" s="79"/>
      <c r="I1105" s="79"/>
      <c r="J1105" s="79"/>
    </row>
    <row r="1106" spans="8:10" ht="12.75">
      <c r="H1106" s="79"/>
      <c r="I1106" s="79"/>
      <c r="J1106" s="79"/>
    </row>
    <row r="1107" spans="8:10" ht="12.75">
      <c r="H1107" s="79"/>
      <c r="I1107" s="79"/>
      <c r="J1107" s="79"/>
    </row>
    <row r="1108" spans="8:10" ht="12.75">
      <c r="H1108" s="79"/>
      <c r="I1108" s="79"/>
      <c r="J1108" s="79"/>
    </row>
    <row r="1109" spans="8:10" ht="12.75">
      <c r="H1109" s="79"/>
      <c r="I1109" s="79"/>
      <c r="J1109" s="79"/>
    </row>
    <row r="1110" spans="8:10" ht="12.75">
      <c r="H1110" s="79"/>
      <c r="I1110" s="79"/>
      <c r="J1110" s="79"/>
    </row>
    <row r="1111" spans="8:10" ht="12.75">
      <c r="H1111" s="79"/>
      <c r="I1111" s="79"/>
      <c r="J1111" s="79"/>
    </row>
    <row r="1112" spans="8:10" ht="12.75">
      <c r="H1112" s="79"/>
      <c r="I1112" s="79"/>
      <c r="J1112" s="79"/>
    </row>
    <row r="1113" spans="8:10" ht="12.75">
      <c r="H1113" s="79"/>
      <c r="I1113" s="79"/>
      <c r="J1113" s="79"/>
    </row>
    <row r="1114" spans="8:10" ht="12.75">
      <c r="H1114" s="79"/>
      <c r="I1114" s="79"/>
      <c r="J1114" s="79"/>
    </row>
    <row r="1115" spans="8:10" ht="12.75">
      <c r="H1115" s="79"/>
      <c r="I1115" s="79"/>
      <c r="J1115" s="79"/>
    </row>
    <row r="1116" spans="8:10" ht="12.75">
      <c r="H1116" s="79"/>
      <c r="I1116" s="79"/>
      <c r="J1116" s="79"/>
    </row>
    <row r="1117" spans="8:10" ht="12.75">
      <c r="H1117" s="79"/>
      <c r="I1117" s="79"/>
      <c r="J1117" s="79"/>
    </row>
    <row r="1118" spans="8:10" ht="12.75">
      <c r="H1118" s="79"/>
      <c r="I1118" s="79"/>
      <c r="J1118" s="79"/>
    </row>
    <row r="1119" spans="8:10" ht="12.75">
      <c r="H1119" s="79"/>
      <c r="I1119" s="79"/>
      <c r="J1119" s="79"/>
    </row>
    <row r="1120" spans="8:10" ht="12.75">
      <c r="H1120" s="79"/>
      <c r="I1120" s="79"/>
      <c r="J1120" s="79"/>
    </row>
    <row r="1121" spans="8:10" ht="12.75">
      <c r="H1121" s="79"/>
      <c r="I1121" s="79"/>
      <c r="J1121" s="79"/>
    </row>
    <row r="1122" spans="8:10" ht="12.75">
      <c r="H1122" s="79"/>
      <c r="I1122" s="79"/>
      <c r="J1122" s="79"/>
    </row>
    <row r="1123" spans="8:10" ht="12.75">
      <c r="H1123" s="79"/>
      <c r="I1123" s="79"/>
      <c r="J1123" s="79"/>
    </row>
    <row r="1124" spans="8:10" ht="12.75">
      <c r="H1124" s="79"/>
      <c r="I1124" s="79"/>
      <c r="J1124" s="79"/>
    </row>
    <row r="1125" spans="8:10" ht="12.75">
      <c r="H1125" s="79"/>
      <c r="I1125" s="79"/>
      <c r="J1125" s="79"/>
    </row>
    <row r="1126" spans="8:10" ht="12.75">
      <c r="H1126" s="79"/>
      <c r="I1126" s="79"/>
      <c r="J1126" s="79"/>
    </row>
    <row r="1127" spans="8:10" ht="12.75">
      <c r="H1127" s="79"/>
      <c r="I1127" s="79"/>
      <c r="J1127" s="79"/>
    </row>
    <row r="1128" spans="8:10" ht="12.75">
      <c r="H1128" s="79"/>
      <c r="I1128" s="79"/>
      <c r="J1128" s="79"/>
    </row>
    <row r="1129" spans="8:10" ht="12.75">
      <c r="H1129" s="79"/>
      <c r="I1129" s="79"/>
      <c r="J1129" s="79"/>
    </row>
    <row r="1130" spans="8:10" ht="12.75">
      <c r="H1130" s="79"/>
      <c r="I1130" s="79"/>
      <c r="J1130" s="79"/>
    </row>
    <row r="1131" spans="8:10" ht="12.75">
      <c r="H1131" s="79"/>
      <c r="I1131" s="79"/>
      <c r="J1131" s="79"/>
    </row>
    <row r="1132" spans="8:10" ht="12.75">
      <c r="H1132" s="79"/>
      <c r="I1132" s="79"/>
      <c r="J1132" s="79"/>
    </row>
    <row r="1133" spans="8:10" ht="12.75">
      <c r="H1133" s="79"/>
      <c r="I1133" s="79"/>
      <c r="J1133" s="79"/>
    </row>
    <row r="1134" spans="8:10" ht="12.75">
      <c r="H1134" s="79"/>
      <c r="I1134" s="79"/>
      <c r="J1134" s="79"/>
    </row>
    <row r="1135" spans="8:10" ht="12.75">
      <c r="H1135" s="79"/>
      <c r="I1135" s="79"/>
      <c r="J1135" s="79"/>
    </row>
    <row r="1136" spans="8:10" ht="12.75">
      <c r="H1136" s="79"/>
      <c r="I1136" s="79"/>
      <c r="J1136" s="79"/>
    </row>
    <row r="1137" spans="8:10" ht="12.75">
      <c r="H1137" s="79"/>
      <c r="I1137" s="79"/>
      <c r="J1137" s="79"/>
    </row>
    <row r="1138" spans="8:10" ht="12.75">
      <c r="H1138" s="79"/>
      <c r="I1138" s="79"/>
      <c r="J1138" s="79"/>
    </row>
    <row r="1139" spans="8:10" ht="12.75">
      <c r="H1139" s="79"/>
      <c r="I1139" s="79"/>
      <c r="J1139" s="79"/>
    </row>
    <row r="1140" spans="8:10" ht="12.75">
      <c r="H1140" s="79"/>
      <c r="I1140" s="79"/>
      <c r="J1140" s="79"/>
    </row>
    <row r="1141" spans="8:10" ht="12.75">
      <c r="H1141" s="79"/>
      <c r="I1141" s="79"/>
      <c r="J1141" s="79"/>
    </row>
    <row r="1142" spans="8:10" ht="12.75">
      <c r="H1142" s="79"/>
      <c r="I1142" s="79"/>
      <c r="J1142" s="79"/>
    </row>
    <row r="1143" spans="8:10" ht="12.75">
      <c r="H1143" s="79"/>
      <c r="I1143" s="79"/>
      <c r="J1143" s="79"/>
    </row>
    <row r="1144" spans="8:10" ht="12.75">
      <c r="H1144" s="79"/>
      <c r="I1144" s="79"/>
      <c r="J1144" s="79"/>
    </row>
    <row r="1145" spans="8:10" ht="12.75">
      <c r="H1145" s="79"/>
      <c r="I1145" s="79"/>
      <c r="J1145" s="79"/>
    </row>
    <row r="1146" spans="8:9" ht="12.75">
      <c r="H1146" s="79"/>
      <c r="I1146" s="79"/>
    </row>
    <row r="1147" spans="8:9" ht="12.75">
      <c r="H1147" s="79"/>
      <c r="I1147" s="79"/>
    </row>
    <row r="1148" spans="8:9" ht="12.75">
      <c r="H1148" s="79"/>
      <c r="I1148" s="79"/>
    </row>
    <row r="1149" spans="8:9" ht="12.75">
      <c r="H1149" s="79"/>
      <c r="I1149" s="79"/>
    </row>
    <row r="1150" spans="8:9" ht="12.75">
      <c r="H1150" s="79"/>
      <c r="I1150" s="79"/>
    </row>
    <row r="1151" spans="8:9" ht="12.75">
      <c r="H1151" s="79"/>
      <c r="I1151" s="79"/>
    </row>
    <row r="1152" spans="8:9" ht="12.75">
      <c r="H1152" s="79"/>
      <c r="I1152" s="79"/>
    </row>
    <row r="1153" spans="8:9" ht="12.75">
      <c r="H1153" s="79"/>
      <c r="I1153" s="79"/>
    </row>
    <row r="1154" spans="8:9" ht="12.75">
      <c r="H1154" s="79"/>
      <c r="I1154" s="79"/>
    </row>
    <row r="1155" spans="8:9" ht="12.75">
      <c r="H1155" s="79"/>
      <c r="I1155" s="79"/>
    </row>
    <row r="1156" spans="8:9" ht="12.75">
      <c r="H1156" s="79"/>
      <c r="I1156" s="79"/>
    </row>
    <row r="1157" spans="8:9" ht="12.75">
      <c r="H1157" s="79"/>
      <c r="I1157" s="79"/>
    </row>
    <row r="1158" spans="8:9" ht="12.75">
      <c r="H1158" s="79"/>
      <c r="I1158" s="79"/>
    </row>
    <row r="1159" spans="8:9" ht="12.75">
      <c r="H1159" s="79"/>
      <c r="I1159" s="79"/>
    </row>
    <row r="1160" spans="8:9" ht="12.75">
      <c r="H1160" s="79"/>
      <c r="I1160" s="79"/>
    </row>
    <row r="1161" spans="8:9" ht="12.75">
      <c r="H1161" s="79"/>
      <c r="I1161" s="79"/>
    </row>
    <row r="1162" spans="8:9" ht="12.75">
      <c r="H1162" s="79"/>
      <c r="I1162" s="79"/>
    </row>
    <row r="1163" spans="8:9" ht="12.75">
      <c r="H1163" s="79"/>
      <c r="I1163" s="79"/>
    </row>
    <row r="1164" spans="8:9" ht="12.75">
      <c r="H1164" s="79"/>
      <c r="I1164" s="79"/>
    </row>
    <row r="1165" spans="8:9" ht="12.75">
      <c r="H1165" s="79"/>
      <c r="I1165" s="79"/>
    </row>
    <row r="1166" spans="8:9" ht="12.75">
      <c r="H1166" s="79"/>
      <c r="I1166" s="79"/>
    </row>
    <row r="1167" spans="8:9" ht="12.75">
      <c r="H1167" s="79"/>
      <c r="I1167" s="79"/>
    </row>
    <row r="1168" spans="8:9" ht="12.75">
      <c r="H1168" s="79"/>
      <c r="I1168" s="79"/>
    </row>
    <row r="1169" spans="8:9" ht="12.75">
      <c r="H1169" s="79"/>
      <c r="I1169" s="79"/>
    </row>
    <row r="1170" spans="8:9" ht="12.75">
      <c r="H1170" s="79"/>
      <c r="I1170" s="79"/>
    </row>
    <row r="1171" spans="8:9" ht="12.75">
      <c r="H1171" s="79"/>
      <c r="I1171" s="79"/>
    </row>
    <row r="1172" spans="8:9" ht="12.75">
      <c r="H1172" s="79"/>
      <c r="I1172" s="79"/>
    </row>
    <row r="1173" spans="8:9" ht="12.75">
      <c r="H1173" s="79"/>
      <c r="I1173" s="79"/>
    </row>
    <row r="1174" spans="8:9" ht="12.75">
      <c r="H1174" s="79"/>
      <c r="I1174" s="79"/>
    </row>
    <row r="1175" spans="8:9" ht="12.75">
      <c r="H1175" s="79"/>
      <c r="I1175" s="79"/>
    </row>
    <row r="1176" spans="8:9" ht="12.75">
      <c r="H1176" s="79"/>
      <c r="I1176" s="79"/>
    </row>
    <row r="1177" spans="8:9" ht="12.75">
      <c r="H1177" s="79"/>
      <c r="I1177" s="79"/>
    </row>
    <row r="1178" spans="8:9" ht="12.75">
      <c r="H1178" s="79"/>
      <c r="I1178" s="79"/>
    </row>
    <row r="1179" spans="8:9" ht="12.75">
      <c r="H1179" s="79"/>
      <c r="I1179" s="79"/>
    </row>
    <row r="1180" spans="8:9" ht="12.75">
      <c r="H1180" s="79"/>
      <c r="I1180" s="79"/>
    </row>
    <row r="1181" spans="8:9" ht="12.75">
      <c r="H1181" s="79"/>
      <c r="I1181" s="79"/>
    </row>
    <row r="1182" spans="8:9" ht="12.75">
      <c r="H1182" s="79"/>
      <c r="I1182" s="79"/>
    </row>
    <row r="1183" spans="8:9" ht="12.75">
      <c r="H1183" s="79"/>
      <c r="I1183" s="79"/>
    </row>
    <row r="1184" spans="8:9" ht="12.75">
      <c r="H1184" s="79"/>
      <c r="I1184" s="79"/>
    </row>
    <row r="1185" spans="8:9" ht="12.75">
      <c r="H1185" s="79"/>
      <c r="I1185" s="79"/>
    </row>
    <row r="1186" spans="8:9" ht="12.75">
      <c r="H1186" s="79"/>
      <c r="I1186" s="79"/>
    </row>
    <row r="1187" spans="8:9" ht="12.75">
      <c r="H1187" s="79"/>
      <c r="I1187" s="79"/>
    </row>
    <row r="1188" spans="8:9" ht="12.75">
      <c r="H1188" s="79"/>
      <c r="I1188" s="79"/>
    </row>
    <row r="1189" spans="8:9" ht="12.75">
      <c r="H1189" s="79"/>
      <c r="I1189" s="79"/>
    </row>
    <row r="1190" spans="8:9" ht="12.75">
      <c r="H1190" s="79"/>
      <c r="I1190" s="79"/>
    </row>
    <row r="1191" spans="8:9" ht="12.75">
      <c r="H1191" s="79"/>
      <c r="I1191" s="79"/>
    </row>
    <row r="1192" spans="8:9" ht="12.75">
      <c r="H1192" s="79"/>
      <c r="I1192" s="79"/>
    </row>
    <row r="1193" spans="8:9" ht="12.75">
      <c r="H1193" s="79"/>
      <c r="I1193" s="79"/>
    </row>
    <row r="1194" spans="8:9" ht="12.75">
      <c r="H1194" s="79"/>
      <c r="I1194" s="79"/>
    </row>
    <row r="1195" spans="8:9" ht="12.75">
      <c r="H1195" s="79"/>
      <c r="I1195" s="79"/>
    </row>
    <row r="1196" spans="8:9" ht="12.75">
      <c r="H1196" s="79"/>
      <c r="I1196" s="79"/>
    </row>
    <row r="1197" spans="8:9" ht="12.75">
      <c r="H1197" s="79"/>
      <c r="I1197" s="79"/>
    </row>
    <row r="1198" spans="8:9" ht="12.75">
      <c r="H1198" s="79"/>
      <c r="I1198" s="79"/>
    </row>
    <row r="1199" spans="8:9" ht="12.75">
      <c r="H1199" s="79"/>
      <c r="I1199" s="79"/>
    </row>
    <row r="1200" spans="8:9" ht="12.75">
      <c r="H1200" s="79"/>
      <c r="I1200" s="79"/>
    </row>
    <row r="1201" spans="8:9" ht="12.75">
      <c r="H1201" s="79"/>
      <c r="I1201" s="79"/>
    </row>
    <row r="1202" spans="8:9" ht="12.75">
      <c r="H1202" s="79"/>
      <c r="I1202" s="79"/>
    </row>
    <row r="1203" spans="8:9" ht="12.75">
      <c r="H1203" s="79"/>
      <c r="I1203" s="79"/>
    </row>
    <row r="1204" spans="8:9" ht="12.75">
      <c r="H1204" s="79"/>
      <c r="I1204" s="79"/>
    </row>
    <row r="1205" spans="8:9" ht="12.75">
      <c r="H1205" s="79"/>
      <c r="I1205" s="79"/>
    </row>
    <row r="1206" spans="8:9" ht="12.75">
      <c r="H1206" s="79"/>
      <c r="I1206" s="79"/>
    </row>
    <row r="1207" spans="8:9" ht="12.75">
      <c r="H1207" s="79"/>
      <c r="I1207" s="79"/>
    </row>
    <row r="1208" spans="8:9" ht="12.75">
      <c r="H1208" s="79"/>
      <c r="I1208" s="79"/>
    </row>
    <row r="1209" spans="8:9" ht="12.75">
      <c r="H1209" s="79"/>
      <c r="I1209" s="79"/>
    </row>
    <row r="1210" spans="8:9" ht="12.75">
      <c r="H1210" s="79"/>
      <c r="I1210" s="79"/>
    </row>
    <row r="1211" spans="8:9" ht="12.75">
      <c r="H1211" s="79"/>
      <c r="I1211" s="79"/>
    </row>
    <row r="1212" spans="8:9" ht="12.75">
      <c r="H1212" s="79"/>
      <c r="I1212" s="79"/>
    </row>
    <row r="1213" spans="8:9" ht="12.75">
      <c r="H1213" s="79"/>
      <c r="I1213" s="79"/>
    </row>
    <row r="1214" spans="8:9" ht="12.75">
      <c r="H1214" s="79"/>
      <c r="I1214" s="79"/>
    </row>
    <row r="1215" spans="8:9" ht="12.75">
      <c r="H1215" s="79"/>
      <c r="I1215" s="79"/>
    </row>
    <row r="1216" spans="8:9" ht="12.75">
      <c r="H1216" s="79"/>
      <c r="I1216" s="79"/>
    </row>
    <row r="1217" spans="8:9" ht="12.75">
      <c r="H1217" s="79"/>
      <c r="I1217" s="79"/>
    </row>
    <row r="1218" spans="8:9" ht="12.75">
      <c r="H1218" s="79"/>
      <c r="I1218" s="79"/>
    </row>
    <row r="1219" spans="8:9" ht="12.75">
      <c r="H1219" s="79"/>
      <c r="I1219" s="79"/>
    </row>
    <row r="1220" spans="8:9" ht="12.75">
      <c r="H1220" s="79"/>
      <c r="I1220" s="79"/>
    </row>
    <row r="1221" spans="8:9" ht="12.75">
      <c r="H1221" s="79"/>
      <c r="I1221" s="79"/>
    </row>
    <row r="1222" spans="8:9" ht="12.75">
      <c r="H1222" s="79"/>
      <c r="I1222" s="79"/>
    </row>
    <row r="1223" spans="8:9" ht="12.75">
      <c r="H1223" s="79"/>
      <c r="I1223" s="79"/>
    </row>
    <row r="1224" spans="8:9" ht="12.75">
      <c r="H1224" s="79"/>
      <c r="I1224" s="79"/>
    </row>
    <row r="1225" spans="8:9" ht="12.75">
      <c r="H1225" s="79"/>
      <c r="I1225" s="79"/>
    </row>
    <row r="1226" spans="8:9" ht="12.75">
      <c r="H1226" s="79"/>
      <c r="I1226" s="79"/>
    </row>
    <row r="1227" spans="8:9" ht="12.75">
      <c r="H1227" s="79"/>
      <c r="I1227" s="79"/>
    </row>
    <row r="1228" spans="8:9" ht="12.75">
      <c r="H1228" s="79"/>
      <c r="I1228" s="79"/>
    </row>
    <row r="1229" spans="8:9" ht="12.75">
      <c r="H1229" s="79"/>
      <c r="I1229" s="79"/>
    </row>
    <row r="1230" spans="8:9" ht="12.75">
      <c r="H1230" s="79"/>
      <c r="I1230" s="79"/>
    </row>
    <row r="1231" spans="8:9" ht="12.75">
      <c r="H1231" s="79"/>
      <c r="I1231" s="79"/>
    </row>
    <row r="1232" spans="8:9" ht="12.75">
      <c r="H1232" s="79"/>
      <c r="I1232" s="79"/>
    </row>
    <row r="1233" spans="8:9" ht="12.75">
      <c r="H1233" s="79"/>
      <c r="I1233" s="79"/>
    </row>
    <row r="1234" spans="8:9" ht="12.75">
      <c r="H1234" s="79"/>
      <c r="I1234" s="79"/>
    </row>
    <row r="1235" spans="8:9" ht="12.75">
      <c r="H1235" s="79"/>
      <c r="I1235" s="79"/>
    </row>
    <row r="1236" spans="8:9" ht="12.75">
      <c r="H1236" s="79"/>
      <c r="I1236" s="79"/>
    </row>
    <row r="1237" spans="8:9" ht="12.75">
      <c r="H1237" s="79"/>
      <c r="I1237" s="79"/>
    </row>
    <row r="1238" spans="8:9" ht="12.75">
      <c r="H1238" s="79"/>
      <c r="I1238" s="79"/>
    </row>
    <row r="1239" spans="8:9" ht="12.75">
      <c r="H1239" s="79"/>
      <c r="I1239" s="79"/>
    </row>
    <row r="1240" spans="8:9" ht="12.75">
      <c r="H1240" s="79"/>
      <c r="I1240" s="79"/>
    </row>
    <row r="1241" spans="8:9" ht="12.75">
      <c r="H1241" s="79"/>
      <c r="I1241" s="79"/>
    </row>
    <row r="1242" spans="8:9" ht="12.75">
      <c r="H1242" s="79"/>
      <c r="I1242" s="79"/>
    </row>
    <row r="1243" spans="8:9" ht="12.75">
      <c r="H1243" s="79"/>
      <c r="I1243" s="79"/>
    </row>
    <row r="1244" spans="8:9" ht="12.75">
      <c r="H1244" s="79"/>
      <c r="I1244" s="79"/>
    </row>
    <row r="1245" spans="8:9" ht="12.75">
      <c r="H1245" s="79"/>
      <c r="I1245" s="79"/>
    </row>
    <row r="1246" spans="8:9" ht="12.75">
      <c r="H1246" s="79"/>
      <c r="I1246" s="79"/>
    </row>
    <row r="1247" spans="8:9" ht="12.75">
      <c r="H1247" s="79"/>
      <c r="I1247" s="79"/>
    </row>
    <row r="1248" spans="8:9" ht="12.75">
      <c r="H1248" s="79"/>
      <c r="I1248" s="79"/>
    </row>
    <row r="1249" spans="8:9" ht="12.75">
      <c r="H1249" s="79"/>
      <c r="I1249" s="79"/>
    </row>
    <row r="1250" spans="8:9" ht="12.75">
      <c r="H1250" s="79"/>
      <c r="I1250" s="79"/>
    </row>
    <row r="1251" spans="8:9" ht="12.75">
      <c r="H1251" s="79"/>
      <c r="I1251" s="79"/>
    </row>
    <row r="1252" spans="8:9" ht="12.75">
      <c r="H1252" s="79"/>
      <c r="I1252" s="79"/>
    </row>
    <row r="1253" spans="8:9" ht="12.75">
      <c r="H1253" s="79"/>
      <c r="I1253" s="79"/>
    </row>
    <row r="1254" spans="8:9" ht="12.75">
      <c r="H1254" s="79"/>
      <c r="I1254" s="79"/>
    </row>
    <row r="1255" spans="8:9" ht="12.75">
      <c r="H1255" s="79"/>
      <c r="I1255" s="79"/>
    </row>
    <row r="1256" spans="8:9" ht="12.75">
      <c r="H1256" s="79"/>
      <c r="I1256" s="79"/>
    </row>
    <row r="1257" spans="8:9" ht="12.75">
      <c r="H1257" s="79"/>
      <c r="I1257" s="79"/>
    </row>
    <row r="1258" spans="8:9" ht="12.75">
      <c r="H1258" s="79"/>
      <c r="I1258" s="79"/>
    </row>
    <row r="1259" spans="8:9" ht="12.75">
      <c r="H1259" s="79"/>
      <c r="I1259" s="79"/>
    </row>
    <row r="1260" spans="8:9" ht="12.75">
      <c r="H1260" s="79"/>
      <c r="I1260" s="79"/>
    </row>
    <row r="1261" spans="8:9" ht="12.75">
      <c r="H1261" s="79"/>
      <c r="I1261" s="79"/>
    </row>
    <row r="1262" spans="8:9" ht="12.75">
      <c r="H1262" s="79"/>
      <c r="I1262" s="79"/>
    </row>
    <row r="1263" spans="8:9" ht="12.75">
      <c r="H1263" s="79"/>
      <c r="I1263" s="79"/>
    </row>
    <row r="1264" spans="8:9" ht="12.75">
      <c r="H1264" s="79"/>
      <c r="I1264" s="79"/>
    </row>
    <row r="1265" spans="8:9" ht="12.75">
      <c r="H1265" s="79"/>
      <c r="I1265" s="79"/>
    </row>
    <row r="1266" spans="8:9" ht="12.75">
      <c r="H1266" s="79"/>
      <c r="I1266" s="79"/>
    </row>
    <row r="1267" spans="8:9" ht="12.75">
      <c r="H1267" s="79"/>
      <c r="I1267" s="79"/>
    </row>
    <row r="1268" spans="8:9" ht="12.75">
      <c r="H1268" s="79"/>
      <c r="I1268" s="79"/>
    </row>
    <row r="1269" spans="8:9" ht="12.75">
      <c r="H1269" s="79"/>
      <c r="I1269" s="79"/>
    </row>
    <row r="1270" spans="8:9" ht="12.75">
      <c r="H1270" s="79"/>
      <c r="I1270" s="79"/>
    </row>
    <row r="1271" spans="8:9" ht="12.75">
      <c r="H1271" s="79"/>
      <c r="I1271" s="79"/>
    </row>
    <row r="1272" spans="8:9" ht="12.75">
      <c r="H1272" s="79"/>
      <c r="I1272" s="79"/>
    </row>
    <row r="1273" spans="8:9" ht="12.75">
      <c r="H1273" s="79"/>
      <c r="I1273" s="79"/>
    </row>
    <row r="1274" spans="8:9" ht="12.75">
      <c r="H1274" s="79"/>
      <c r="I1274" s="79"/>
    </row>
    <row r="1275" spans="8:9" ht="12.75">
      <c r="H1275" s="79"/>
      <c r="I1275" s="79"/>
    </row>
    <row r="1276" spans="8:9" ht="12.75">
      <c r="H1276" s="79"/>
      <c r="I1276" s="79"/>
    </row>
    <row r="1277" spans="8:9" ht="12.75">
      <c r="H1277" s="79"/>
      <c r="I1277" s="79"/>
    </row>
    <row r="1278" spans="8:9" ht="12.75">
      <c r="H1278" s="79"/>
      <c r="I1278" s="79"/>
    </row>
    <row r="1279" spans="8:9" ht="12.75">
      <c r="H1279" s="79"/>
      <c r="I1279" s="79"/>
    </row>
    <row r="1280" spans="8:9" ht="12.75">
      <c r="H1280" s="79"/>
      <c r="I1280" s="79"/>
    </row>
    <row r="1281" spans="8:9" ht="12.75">
      <c r="H1281" s="79"/>
      <c r="I1281" s="79"/>
    </row>
    <row r="1282" spans="8:9" ht="12.75">
      <c r="H1282" s="79"/>
      <c r="I1282" s="79"/>
    </row>
    <row r="1283" spans="8:9" ht="12.75">
      <c r="H1283" s="79"/>
      <c r="I1283" s="79"/>
    </row>
    <row r="1284" spans="8:9" ht="12.75">
      <c r="H1284" s="79"/>
      <c r="I1284" s="79"/>
    </row>
    <row r="1285" spans="8:9" ht="12.75">
      <c r="H1285" s="79"/>
      <c r="I1285" s="79"/>
    </row>
    <row r="1286" spans="8:9" ht="12.75">
      <c r="H1286" s="79"/>
      <c r="I1286" s="79"/>
    </row>
    <row r="1287" spans="8:9" ht="12.75">
      <c r="H1287" s="79"/>
      <c r="I1287" s="79"/>
    </row>
    <row r="1288" spans="8:9" ht="12.75">
      <c r="H1288" s="79"/>
      <c r="I1288" s="79"/>
    </row>
    <row r="1289" spans="8:9" ht="12.75">
      <c r="H1289" s="79"/>
      <c r="I1289" s="79"/>
    </row>
    <row r="1290" spans="8:9" ht="12.75">
      <c r="H1290" s="79"/>
      <c r="I1290" s="79"/>
    </row>
    <row r="1291" spans="8:9" ht="12.75">
      <c r="H1291" s="79"/>
      <c r="I1291" s="79"/>
    </row>
    <row r="1292" spans="8:9" ht="12.75">
      <c r="H1292" s="79"/>
      <c r="I1292" s="79"/>
    </row>
    <row r="1293" spans="8:9" ht="12.75">
      <c r="H1293" s="79"/>
      <c r="I1293" s="79"/>
    </row>
    <row r="1294" spans="8:9" ht="12.75">
      <c r="H1294" s="79"/>
      <c r="I1294" s="79"/>
    </row>
    <row r="1295" spans="8:9" ht="12.75">
      <c r="H1295" s="79"/>
      <c r="I1295" s="79"/>
    </row>
    <row r="1296" spans="8:9" ht="12.75">
      <c r="H1296" s="79"/>
      <c r="I1296" s="79"/>
    </row>
    <row r="1297" spans="8:9" ht="12.75">
      <c r="H1297" s="79"/>
      <c r="I1297" s="79"/>
    </row>
    <row r="1298" spans="8:9" ht="12.75">
      <c r="H1298" s="79"/>
      <c r="I1298" s="79"/>
    </row>
    <row r="1299" spans="8:9" ht="12.75">
      <c r="H1299" s="79"/>
      <c r="I1299" s="79"/>
    </row>
    <row r="1300" spans="8:9" ht="12.75">
      <c r="H1300" s="79"/>
      <c r="I1300" s="79"/>
    </row>
    <row r="1301" spans="8:9" ht="12.75">
      <c r="H1301" s="79"/>
      <c r="I1301" s="79"/>
    </row>
    <row r="1302" spans="8:9" ht="12.75">
      <c r="H1302" s="79"/>
      <c r="I1302" s="79"/>
    </row>
    <row r="1303" spans="8:9" ht="12.75">
      <c r="H1303" s="79"/>
      <c r="I1303" s="79"/>
    </row>
    <row r="1304" spans="8:9" ht="12.75">
      <c r="H1304" s="79"/>
      <c r="I1304" s="79"/>
    </row>
    <row r="1305" spans="8:9" ht="12.75">
      <c r="H1305" s="79"/>
      <c r="I1305" s="79"/>
    </row>
    <row r="1306" spans="8:9" ht="12.75">
      <c r="H1306" s="79"/>
      <c r="I1306" s="79"/>
    </row>
    <row r="1307" spans="8:9" ht="12.75">
      <c r="H1307" s="79"/>
      <c r="I1307" s="79"/>
    </row>
    <row r="1308" spans="8:9" ht="12.75">
      <c r="H1308" s="79"/>
      <c r="I1308" s="79"/>
    </row>
    <row r="1309" spans="8:9" ht="12.75">
      <c r="H1309" s="79"/>
      <c r="I1309" s="79"/>
    </row>
    <row r="1310" spans="8:9" ht="12.75">
      <c r="H1310" s="79"/>
      <c r="I1310" s="79"/>
    </row>
    <row r="1311" spans="8:9" ht="12.75">
      <c r="H1311" s="79"/>
      <c r="I1311" s="79"/>
    </row>
    <row r="1312" spans="8:9" ht="12.75">
      <c r="H1312" s="79"/>
      <c r="I1312" s="79"/>
    </row>
    <row r="1313" spans="8:9" ht="12.75">
      <c r="H1313" s="79"/>
      <c r="I1313" s="79"/>
    </row>
    <row r="1314" spans="8:9" ht="12.75">
      <c r="H1314" s="79"/>
      <c r="I1314" s="79"/>
    </row>
    <row r="1315" spans="8:9" ht="12.75">
      <c r="H1315" s="79"/>
      <c r="I1315" s="79"/>
    </row>
    <row r="1316" spans="8:9" ht="12.75">
      <c r="H1316" s="79"/>
      <c r="I1316" s="79"/>
    </row>
    <row r="1317" spans="8:9" ht="12.75">
      <c r="H1317" s="79"/>
      <c r="I1317" s="79"/>
    </row>
    <row r="1318" spans="8:9" ht="12.75">
      <c r="H1318" s="79"/>
      <c r="I1318" s="79"/>
    </row>
    <row r="1319" spans="8:9" ht="12.75">
      <c r="H1319" s="79"/>
      <c r="I1319" s="79"/>
    </row>
    <row r="1320" spans="8:9" ht="12.75">
      <c r="H1320" s="79"/>
      <c r="I1320" s="79"/>
    </row>
    <row r="1321" spans="8:9" ht="12.75">
      <c r="H1321" s="79"/>
      <c r="I1321" s="79"/>
    </row>
    <row r="1322" spans="8:9" ht="12.75">
      <c r="H1322" s="79"/>
      <c r="I1322" s="79"/>
    </row>
    <row r="1323" spans="8:9" ht="12.75">
      <c r="H1323" s="79"/>
      <c r="I1323" s="79"/>
    </row>
    <row r="1324" spans="8:9" ht="12.75">
      <c r="H1324" s="79"/>
      <c r="I1324" s="79"/>
    </row>
    <row r="1325" spans="8:9" ht="12.75">
      <c r="H1325" s="79"/>
      <c r="I1325" s="79"/>
    </row>
    <row r="1326" spans="8:9" ht="12.75">
      <c r="H1326" s="79"/>
      <c r="I1326" s="79"/>
    </row>
    <row r="1327" spans="8:9" ht="12.75">
      <c r="H1327" s="79"/>
      <c r="I1327" s="79"/>
    </row>
    <row r="1328" spans="8:9" ht="12.75">
      <c r="H1328" s="79"/>
      <c r="I1328" s="79"/>
    </row>
    <row r="1329" spans="8:9" ht="12.75">
      <c r="H1329" s="79"/>
      <c r="I1329" s="79"/>
    </row>
    <row r="1330" spans="8:9" ht="12.75">
      <c r="H1330" s="79"/>
      <c r="I1330" s="79"/>
    </row>
    <row r="1331" spans="8:9" ht="12.75">
      <c r="H1331" s="79"/>
      <c r="I1331" s="79"/>
    </row>
    <row r="1332" spans="8:9" ht="12.75">
      <c r="H1332" s="79"/>
      <c r="I1332" s="79"/>
    </row>
    <row r="1333" spans="8:9" ht="12.75">
      <c r="H1333" s="79"/>
      <c r="I1333" s="79"/>
    </row>
    <row r="1334" spans="8:9" ht="12.75">
      <c r="H1334" s="79"/>
      <c r="I1334" s="79"/>
    </row>
    <row r="1335" spans="8:9" ht="12.75">
      <c r="H1335" s="79"/>
      <c r="I1335" s="79"/>
    </row>
    <row r="1336" spans="8:9" ht="12.75">
      <c r="H1336" s="79"/>
      <c r="I1336" s="79"/>
    </row>
    <row r="1337" spans="8:9" ht="12.75">
      <c r="H1337" s="79"/>
      <c r="I1337" s="79"/>
    </row>
    <row r="1338" spans="8:9" ht="12.75">
      <c r="H1338" s="79"/>
      <c r="I1338" s="79"/>
    </row>
    <row r="1339" spans="8:9" ht="12.75">
      <c r="H1339" s="79"/>
      <c r="I1339" s="79"/>
    </row>
    <row r="1340" spans="8:9" ht="12.75">
      <c r="H1340" s="79"/>
      <c r="I1340" s="79"/>
    </row>
    <row r="1341" spans="8:9" ht="12.75">
      <c r="H1341" s="79"/>
      <c r="I1341" s="79"/>
    </row>
    <row r="1342" spans="8:9" ht="12.75">
      <c r="H1342" s="79"/>
      <c r="I1342" s="79"/>
    </row>
    <row r="1343" spans="8:9" ht="12.75">
      <c r="H1343" s="79"/>
      <c r="I1343" s="79"/>
    </row>
    <row r="1344" spans="8:9" ht="12.75">
      <c r="H1344" s="79"/>
      <c r="I1344" s="79"/>
    </row>
    <row r="1345" spans="8:9" ht="12.75">
      <c r="H1345" s="79"/>
      <c r="I1345" s="79"/>
    </row>
    <row r="1346" spans="8:9" ht="12.75">
      <c r="H1346" s="79"/>
      <c r="I1346" s="79"/>
    </row>
    <row r="1347" spans="8:9" ht="12.75">
      <c r="H1347" s="79"/>
      <c r="I1347" s="79"/>
    </row>
    <row r="1348" spans="8:9" ht="12.75">
      <c r="H1348" s="79"/>
      <c r="I1348" s="79"/>
    </row>
    <row r="1349" spans="8:9" ht="12.75">
      <c r="H1349" s="79"/>
      <c r="I1349" s="79"/>
    </row>
    <row r="1350" spans="8:9" ht="12.75">
      <c r="H1350" s="79"/>
      <c r="I1350" s="79"/>
    </row>
    <row r="1351" spans="8:9" ht="12.75">
      <c r="H1351" s="79"/>
      <c r="I1351" s="79"/>
    </row>
    <row r="1352" spans="8:9" ht="12.75">
      <c r="H1352" s="79"/>
      <c r="I1352" s="79"/>
    </row>
    <row r="1353" spans="8:9" ht="12.75">
      <c r="H1353" s="79"/>
      <c r="I1353" s="79"/>
    </row>
    <row r="1354" spans="8:9" ht="12.75">
      <c r="H1354" s="79"/>
      <c r="I1354" s="79"/>
    </row>
    <row r="1355" spans="8:9" ht="12.75">
      <c r="H1355" s="79"/>
      <c r="I1355" s="79"/>
    </row>
    <row r="1356" spans="8:9" ht="12.75">
      <c r="H1356" s="79"/>
      <c r="I1356" s="79"/>
    </row>
    <row r="1357" spans="8:9" ht="12.75">
      <c r="H1357" s="79"/>
      <c r="I1357" s="79"/>
    </row>
    <row r="1358" spans="8:9" ht="12.75">
      <c r="H1358" s="79"/>
      <c r="I1358" s="79"/>
    </row>
    <row r="1359" spans="8:9" ht="12.75">
      <c r="H1359" s="79"/>
      <c r="I1359" s="79"/>
    </row>
    <row r="1360" spans="8:9" ht="12.75">
      <c r="H1360" s="79"/>
      <c r="I1360" s="79"/>
    </row>
    <row r="1361" spans="8:9" ht="12.75">
      <c r="H1361" s="79"/>
      <c r="I1361" s="79"/>
    </row>
    <row r="1362" spans="8:9" ht="12.75">
      <c r="H1362" s="79"/>
      <c r="I1362" s="79"/>
    </row>
    <row r="1363" spans="8:9" ht="12.75">
      <c r="H1363" s="79"/>
      <c r="I1363" s="79"/>
    </row>
    <row r="1364" spans="8:9" ht="12.75">
      <c r="H1364" s="79"/>
      <c r="I1364" s="79"/>
    </row>
    <row r="1365" spans="8:9" ht="12.75">
      <c r="H1365" s="79"/>
      <c r="I1365" s="79"/>
    </row>
    <row r="1366" spans="8:9" ht="12.75">
      <c r="H1366" s="79"/>
      <c r="I1366" s="79"/>
    </row>
    <row r="1367" spans="8:9" ht="12.75">
      <c r="H1367" s="79"/>
      <c r="I1367" s="79"/>
    </row>
    <row r="1368" spans="8:9" ht="12.75">
      <c r="H1368" s="79"/>
      <c r="I1368" s="79"/>
    </row>
    <row r="1369" spans="8:9" ht="12.75">
      <c r="H1369" s="79"/>
      <c r="I1369" s="79"/>
    </row>
    <row r="1370" spans="8:9" ht="12.75">
      <c r="H1370" s="79"/>
      <c r="I1370" s="79"/>
    </row>
    <row r="1371" spans="8:9" ht="12.75">
      <c r="H1371" s="79"/>
      <c r="I1371" s="79"/>
    </row>
    <row r="1372" spans="8:9" ht="12.75">
      <c r="H1372" s="79"/>
      <c r="I1372" s="79"/>
    </row>
    <row r="1373" spans="8:9" ht="12.75">
      <c r="H1373" s="79"/>
      <c r="I1373" s="79"/>
    </row>
    <row r="1374" spans="8:9" ht="12.75">
      <c r="H1374" s="79"/>
      <c r="I1374" s="79"/>
    </row>
    <row r="1375" spans="8:9" ht="12.75">
      <c r="H1375" s="79"/>
      <c r="I1375" s="79"/>
    </row>
    <row r="1376" spans="8:9" ht="12.75">
      <c r="H1376" s="79"/>
      <c r="I1376" s="79"/>
    </row>
    <row r="1377" spans="8:9" ht="12.75">
      <c r="H1377" s="79"/>
      <c r="I1377" s="79"/>
    </row>
    <row r="1378" spans="8:9" ht="12.75">
      <c r="H1378" s="79"/>
      <c r="I1378" s="79"/>
    </row>
    <row r="1379" spans="8:9" ht="12.75">
      <c r="H1379" s="79"/>
      <c r="I1379" s="79"/>
    </row>
    <row r="1380" spans="8:9" ht="12.75">
      <c r="H1380" s="79"/>
      <c r="I1380" s="79"/>
    </row>
    <row r="1381" spans="8:9" ht="12.75">
      <c r="H1381" s="79"/>
      <c r="I1381" s="79"/>
    </row>
    <row r="1382" spans="8:9" ht="12.75">
      <c r="H1382" s="79"/>
      <c r="I1382" s="79"/>
    </row>
    <row r="1383" spans="8:9" ht="12.75">
      <c r="H1383" s="79"/>
      <c r="I1383" s="79"/>
    </row>
    <row r="1384" spans="8:9" ht="12.75">
      <c r="H1384" s="79"/>
      <c r="I1384" s="79"/>
    </row>
    <row r="1385" spans="8:9" ht="12.75">
      <c r="H1385" s="79"/>
      <c r="I1385" s="79"/>
    </row>
    <row r="1386" spans="8:9" ht="12.75">
      <c r="H1386" s="79"/>
      <c r="I1386" s="79"/>
    </row>
    <row r="1387" spans="8:9" ht="12.75">
      <c r="H1387" s="79"/>
      <c r="I1387" s="79"/>
    </row>
    <row r="1388" spans="8:9" ht="12.75">
      <c r="H1388" s="79"/>
      <c r="I1388" s="79"/>
    </row>
    <row r="1389" spans="8:9" ht="12.75">
      <c r="H1389" s="79"/>
      <c r="I1389" s="79"/>
    </row>
    <row r="1390" spans="8:9" ht="12.75">
      <c r="H1390" s="79"/>
      <c r="I1390" s="79"/>
    </row>
    <row r="1391" spans="8:9" ht="12.75">
      <c r="H1391" s="79"/>
      <c r="I1391" s="79"/>
    </row>
    <row r="1392" spans="8:9" ht="12.75">
      <c r="H1392" s="79"/>
      <c r="I1392" s="79"/>
    </row>
    <row r="1393" spans="8:9" ht="12.75">
      <c r="H1393" s="79"/>
      <c r="I1393" s="79"/>
    </row>
    <row r="1394" spans="8:9" ht="12.75">
      <c r="H1394" s="79"/>
      <c r="I1394" s="79"/>
    </row>
    <row r="1395" spans="8:9" ht="12.75">
      <c r="H1395" s="79"/>
      <c r="I1395" s="79"/>
    </row>
    <row r="1396" spans="8:9" ht="12.75">
      <c r="H1396" s="79"/>
      <c r="I1396" s="79"/>
    </row>
    <row r="1397" spans="8:9" ht="12.75">
      <c r="H1397" s="79"/>
      <c r="I1397" s="79"/>
    </row>
    <row r="1398" spans="8:9" ht="12.75">
      <c r="H1398" s="79"/>
      <c r="I1398" s="79"/>
    </row>
    <row r="1399" spans="8:9" ht="12.75">
      <c r="H1399" s="79"/>
      <c r="I1399" s="79"/>
    </row>
    <row r="1400" spans="8:9" ht="12.75">
      <c r="H1400" s="79"/>
      <c r="I1400" s="79"/>
    </row>
    <row r="1401" spans="8:9" ht="12.75">
      <c r="H1401" s="79"/>
      <c r="I1401" s="79"/>
    </row>
    <row r="1402" spans="8:9" ht="12.75">
      <c r="H1402" s="79"/>
      <c r="I1402" s="79"/>
    </row>
    <row r="1403" spans="8:9" ht="12.75">
      <c r="H1403" s="79"/>
      <c r="I1403" s="79"/>
    </row>
    <row r="1404" spans="8:9" ht="12.75">
      <c r="H1404" s="79"/>
      <c r="I1404" s="79"/>
    </row>
    <row r="1405" spans="8:9" ht="12.75">
      <c r="H1405" s="79"/>
      <c r="I1405" s="79"/>
    </row>
    <row r="1406" spans="8:9" ht="12.75">
      <c r="H1406" s="79"/>
      <c r="I1406" s="79"/>
    </row>
    <row r="1407" spans="8:9" ht="12.75">
      <c r="H1407" s="79"/>
      <c r="I1407" s="79"/>
    </row>
    <row r="1408" spans="8:9" ht="12.75">
      <c r="H1408" s="79"/>
      <c r="I1408" s="79"/>
    </row>
    <row r="1409" spans="8:9" ht="12.75">
      <c r="H1409" s="79"/>
      <c r="I1409" s="79"/>
    </row>
    <row r="1410" spans="8:9" ht="12.75">
      <c r="H1410" s="79"/>
      <c r="I1410" s="79"/>
    </row>
    <row r="1411" spans="8:9" ht="12.75">
      <c r="H1411" s="79"/>
      <c r="I1411" s="79"/>
    </row>
    <row r="1412" spans="8:9" ht="12.75">
      <c r="H1412" s="79"/>
      <c r="I1412" s="79"/>
    </row>
    <row r="1413" spans="8:9" ht="12.75">
      <c r="H1413" s="79"/>
      <c r="I1413" s="79"/>
    </row>
    <row r="1414" spans="8:9" ht="12.75">
      <c r="H1414" s="79"/>
      <c r="I1414" s="79"/>
    </row>
    <row r="1415" spans="8:9" ht="12.75">
      <c r="H1415" s="79"/>
      <c r="I1415" s="79"/>
    </row>
    <row r="1416" spans="8:9" ht="12.75">
      <c r="H1416" s="79"/>
      <c r="I1416" s="79"/>
    </row>
    <row r="1417" spans="8:9" ht="12.75">
      <c r="H1417" s="79"/>
      <c r="I1417" s="79"/>
    </row>
    <row r="1418" spans="8:9" ht="12.75">
      <c r="H1418" s="79"/>
      <c r="I1418" s="79"/>
    </row>
    <row r="1419" spans="8:9" ht="12.75">
      <c r="H1419" s="79"/>
      <c r="I1419" s="79"/>
    </row>
    <row r="1420" spans="8:9" ht="12.75">
      <c r="H1420" s="79"/>
      <c r="I1420" s="79"/>
    </row>
    <row r="1421" spans="8:9" ht="12.75">
      <c r="H1421" s="79"/>
      <c r="I1421" s="79"/>
    </row>
    <row r="1422" spans="8:9" ht="12.75">
      <c r="H1422" s="79"/>
      <c r="I1422" s="79"/>
    </row>
    <row r="1423" spans="8:9" ht="12.75">
      <c r="H1423" s="79"/>
      <c r="I1423" s="79"/>
    </row>
    <row r="1424" spans="8:9" ht="12.75">
      <c r="H1424" s="79"/>
      <c r="I1424" s="79"/>
    </row>
    <row r="1425" spans="8:9" ht="12.75">
      <c r="H1425" s="79"/>
      <c r="I1425" s="79"/>
    </row>
    <row r="1426" spans="8:9" ht="12.75">
      <c r="H1426" s="79"/>
      <c r="I1426" s="79"/>
    </row>
    <row r="1427" spans="8:9" ht="12.75">
      <c r="H1427" s="79"/>
      <c r="I1427" s="79"/>
    </row>
    <row r="1428" spans="8:9" ht="12.75">
      <c r="H1428" s="79"/>
      <c r="I1428" s="79"/>
    </row>
    <row r="1429" spans="8:9" ht="12.75">
      <c r="H1429" s="79"/>
      <c r="I1429" s="79"/>
    </row>
    <row r="1430" spans="8:9" ht="12.75">
      <c r="H1430" s="79"/>
      <c r="I1430" s="79"/>
    </row>
    <row r="1431" spans="8:9" ht="12.75">
      <c r="H1431" s="79"/>
      <c r="I1431" s="79"/>
    </row>
    <row r="1432" spans="8:9" ht="12.75">
      <c r="H1432" s="79"/>
      <c r="I1432" s="79"/>
    </row>
    <row r="1433" spans="8:9" ht="12.75">
      <c r="H1433" s="79"/>
      <c r="I1433" s="79"/>
    </row>
    <row r="1434" spans="8:9" ht="12.75">
      <c r="H1434" s="79"/>
      <c r="I1434" s="79"/>
    </row>
    <row r="1435" spans="8:9" ht="12.75">
      <c r="H1435" s="79"/>
      <c r="I1435" s="79"/>
    </row>
    <row r="1436" spans="8:9" ht="12.75">
      <c r="H1436" s="79"/>
      <c r="I1436" s="79"/>
    </row>
    <row r="1437" spans="8:9" ht="12.75">
      <c r="H1437" s="79"/>
      <c r="I1437" s="79"/>
    </row>
    <row r="1438" spans="8:9" ht="12.75">
      <c r="H1438" s="79"/>
      <c r="I1438" s="79"/>
    </row>
    <row r="1439" spans="8:9" ht="12.75">
      <c r="H1439" s="79"/>
      <c r="I1439" s="79"/>
    </row>
    <row r="1440" spans="8:9" ht="12.75">
      <c r="H1440" s="79"/>
      <c r="I1440" s="79"/>
    </row>
    <row r="1441" spans="8:9" ht="12.75">
      <c r="H1441" s="79"/>
      <c r="I1441" s="79"/>
    </row>
    <row r="1442" spans="8:9" ht="12.75">
      <c r="H1442" s="79"/>
      <c r="I1442" s="79"/>
    </row>
    <row r="1443" spans="8:9" ht="12.75">
      <c r="H1443" s="79"/>
      <c r="I1443" s="79"/>
    </row>
    <row r="1444" spans="8:9" ht="12.75">
      <c r="H1444" s="79"/>
      <c r="I1444" s="79"/>
    </row>
    <row r="1445" spans="8:9" ht="12.75">
      <c r="H1445" s="79"/>
      <c r="I1445" s="79"/>
    </row>
    <row r="1446" spans="8:9" ht="12.75">
      <c r="H1446" s="79"/>
      <c r="I1446" s="79"/>
    </row>
    <row r="1447" spans="8:9" ht="12.75">
      <c r="H1447" s="79"/>
      <c r="I1447" s="79"/>
    </row>
    <row r="1448" spans="8:9" ht="12.75">
      <c r="H1448" s="79"/>
      <c r="I1448" s="79"/>
    </row>
    <row r="1449" spans="8:9" ht="12.75">
      <c r="H1449" s="79"/>
      <c r="I1449" s="79"/>
    </row>
    <row r="1450" spans="8:9" ht="12.75">
      <c r="H1450" s="79"/>
      <c r="I1450" s="79"/>
    </row>
    <row r="1451" spans="8:9" ht="12.75">
      <c r="H1451" s="79"/>
      <c r="I1451" s="79"/>
    </row>
    <row r="1452" spans="8:9" ht="12.75">
      <c r="H1452" s="79"/>
      <c r="I1452" s="79"/>
    </row>
    <row r="1453" spans="8:9" ht="12.75">
      <c r="H1453" s="79"/>
      <c r="I1453" s="79"/>
    </row>
    <row r="1454" spans="8:9" ht="12.75">
      <c r="H1454" s="79"/>
      <c r="I1454" s="79"/>
    </row>
    <row r="1455" spans="8:9" ht="12.75">
      <c r="H1455" s="79"/>
      <c r="I1455" s="79"/>
    </row>
    <row r="1456" spans="8:9" ht="12.75">
      <c r="H1456" s="79"/>
      <c r="I1456" s="79"/>
    </row>
    <row r="1457" spans="8:9" ht="12.75">
      <c r="H1457" s="79"/>
      <c r="I1457" s="79"/>
    </row>
    <row r="1458" spans="8:9" ht="12.75">
      <c r="H1458" s="79"/>
      <c r="I1458" s="79"/>
    </row>
    <row r="1459" spans="8:9" ht="12.75">
      <c r="H1459" s="79"/>
      <c r="I1459" s="79"/>
    </row>
    <row r="1460" spans="8:9" ht="12.75">
      <c r="H1460" s="79"/>
      <c r="I1460" s="79"/>
    </row>
    <row r="1461" spans="8:9" ht="12.75">
      <c r="H1461" s="79"/>
      <c r="I1461" s="79"/>
    </row>
    <row r="1462" spans="8:9" ht="12.75">
      <c r="H1462" s="79"/>
      <c r="I1462" s="79"/>
    </row>
    <row r="1463" spans="8:9" ht="12.75">
      <c r="H1463" s="79"/>
      <c r="I1463" s="79"/>
    </row>
    <row r="1464" spans="8:9" ht="12.75">
      <c r="H1464" s="79"/>
      <c r="I1464" s="79"/>
    </row>
    <row r="1465" spans="8:9" ht="12.75">
      <c r="H1465" s="79"/>
      <c r="I1465" s="79"/>
    </row>
    <row r="1466" spans="8:9" ht="12.75">
      <c r="H1466" s="79"/>
      <c r="I1466" s="79"/>
    </row>
    <row r="1467" spans="8:9" ht="12.75">
      <c r="H1467" s="79"/>
      <c r="I1467" s="79"/>
    </row>
    <row r="1468" spans="8:9" ht="12.75">
      <c r="H1468" s="79"/>
      <c r="I1468" s="79"/>
    </row>
    <row r="1469" spans="8:9" ht="12.75">
      <c r="H1469" s="79"/>
      <c r="I1469" s="79"/>
    </row>
    <row r="1470" spans="8:9" ht="12.75">
      <c r="H1470" s="79"/>
      <c r="I1470" s="79"/>
    </row>
    <row r="1471" spans="8:9" ht="12.75">
      <c r="H1471" s="79"/>
      <c r="I1471" s="79"/>
    </row>
    <row r="1472" spans="8:9" ht="12.75">
      <c r="H1472" s="79"/>
      <c r="I1472" s="79"/>
    </row>
    <row r="1473" spans="8:9" ht="12.75">
      <c r="H1473" s="79"/>
      <c r="I1473" s="79"/>
    </row>
    <row r="1474" spans="8:9" ht="12.75">
      <c r="H1474" s="79"/>
      <c r="I1474" s="79"/>
    </row>
    <row r="1475" spans="8:9" ht="12.75">
      <c r="H1475" s="79"/>
      <c r="I1475" s="79"/>
    </row>
    <row r="1476" spans="8:9" ht="12.75">
      <c r="H1476" s="79"/>
      <c r="I1476" s="79"/>
    </row>
    <row r="1477" spans="8:9" ht="12.75">
      <c r="H1477" s="79"/>
      <c r="I1477" s="79"/>
    </row>
    <row r="1478" spans="8:9" ht="12.75">
      <c r="H1478" s="79"/>
      <c r="I1478" s="79"/>
    </row>
    <row r="1479" spans="8:9" ht="12.75">
      <c r="H1479" s="79"/>
      <c r="I1479" s="79"/>
    </row>
    <row r="1480" spans="8:9" ht="12.75">
      <c r="H1480" s="79"/>
      <c r="I1480" s="79"/>
    </row>
    <row r="1481" spans="8:9" ht="12.75">
      <c r="H1481" s="79"/>
      <c r="I1481" s="79"/>
    </row>
    <row r="1482" spans="8:9" ht="12.75">
      <c r="H1482" s="79"/>
      <c r="I1482" s="79"/>
    </row>
    <row r="1483" spans="8:9" ht="12.75">
      <c r="H1483" s="79"/>
      <c r="I1483" s="79"/>
    </row>
    <row r="1484" spans="8:9" ht="12.75">
      <c r="H1484" s="79"/>
      <c r="I1484" s="79"/>
    </row>
    <row r="1485" spans="8:9" ht="12.75">
      <c r="H1485" s="79"/>
      <c r="I1485" s="79"/>
    </row>
    <row r="1486" spans="8:9" ht="12.75">
      <c r="H1486" s="79"/>
      <c r="I1486" s="79"/>
    </row>
    <row r="1487" spans="8:9" ht="12.75">
      <c r="H1487" s="79"/>
      <c r="I1487" s="79"/>
    </row>
    <row r="1488" spans="8:9" ht="12.75">
      <c r="H1488" s="79"/>
      <c r="I1488" s="79"/>
    </row>
    <row r="1489" spans="8:9" ht="12.75">
      <c r="H1489" s="79"/>
      <c r="I1489" s="79"/>
    </row>
    <row r="1490" spans="8:9" ht="12.75">
      <c r="H1490" s="79"/>
      <c r="I1490" s="79"/>
    </row>
    <row r="1491" spans="8:9" ht="12.75">
      <c r="H1491" s="79"/>
      <c r="I1491" s="79"/>
    </row>
    <row r="1492" spans="8:9" ht="12.75">
      <c r="H1492" s="79"/>
      <c r="I1492" s="79"/>
    </row>
    <row r="1493" spans="8:9" ht="12.75">
      <c r="H1493" s="79"/>
      <c r="I1493" s="79"/>
    </row>
    <row r="1494" spans="8:9" ht="12.75">
      <c r="H1494" s="79"/>
      <c r="I1494" s="79"/>
    </row>
    <row r="1495" spans="8:9" ht="12.75">
      <c r="H1495" s="79"/>
      <c r="I1495" s="79"/>
    </row>
    <row r="1496" spans="8:9" ht="12.75">
      <c r="H1496" s="79"/>
      <c r="I1496" s="79"/>
    </row>
    <row r="1497" spans="8:9" ht="12.75">
      <c r="H1497" s="79"/>
      <c r="I1497" s="79"/>
    </row>
    <row r="1498" spans="8:9" ht="12.75">
      <c r="H1498" s="79"/>
      <c r="I1498" s="79"/>
    </row>
    <row r="1499" spans="8:9" ht="12.75">
      <c r="H1499" s="79"/>
      <c r="I1499" s="79"/>
    </row>
    <row r="1500" spans="8:9" ht="12.75">
      <c r="H1500" s="79"/>
      <c r="I1500" s="79"/>
    </row>
    <row r="1501" spans="8:9" ht="12.75">
      <c r="H1501" s="79"/>
      <c r="I1501" s="79"/>
    </row>
    <row r="1502" spans="8:9" ht="12.75">
      <c r="H1502" s="79"/>
      <c r="I1502" s="79"/>
    </row>
    <row r="1503" spans="8:9" ht="12.75">
      <c r="H1503" s="79"/>
      <c r="I1503" s="79"/>
    </row>
    <row r="1504" spans="8:9" ht="12.75">
      <c r="H1504" s="79"/>
      <c r="I1504" s="79"/>
    </row>
    <row r="1505" spans="8:9" ht="12.75">
      <c r="H1505" s="79"/>
      <c r="I1505" s="79"/>
    </row>
    <row r="1506" spans="8:9" ht="12.75">
      <c r="H1506" s="79"/>
      <c r="I1506" s="79"/>
    </row>
    <row r="1507" spans="8:9" ht="12.75">
      <c r="H1507" s="79"/>
      <c r="I1507" s="79"/>
    </row>
    <row r="1508" spans="8:9" ht="12.75">
      <c r="H1508" s="79"/>
      <c r="I1508" s="79"/>
    </row>
    <row r="1509" spans="8:9" ht="12.75">
      <c r="H1509" s="79"/>
      <c r="I1509" s="79"/>
    </row>
    <row r="1510" spans="8:9" ht="12.75">
      <c r="H1510" s="79"/>
      <c r="I1510" s="79"/>
    </row>
    <row r="1511" spans="8:9" ht="12.75">
      <c r="H1511" s="79"/>
      <c r="I1511" s="79"/>
    </row>
    <row r="1512" spans="8:9" ht="12.75">
      <c r="H1512" s="79"/>
      <c r="I1512" s="79"/>
    </row>
    <row r="1513" spans="8:9" ht="12.75">
      <c r="H1513" s="79"/>
      <c r="I1513" s="79"/>
    </row>
    <row r="1514" spans="8:9" ht="12.75">
      <c r="H1514" s="79"/>
      <c r="I1514" s="79"/>
    </row>
    <row r="1515" spans="8:9" ht="12.75">
      <c r="H1515" s="79"/>
      <c r="I1515" s="79"/>
    </row>
    <row r="1516" spans="8:9" ht="12.75">
      <c r="H1516" s="79"/>
      <c r="I1516" s="79"/>
    </row>
    <row r="1517" spans="8:9" ht="12.75">
      <c r="H1517" s="79"/>
      <c r="I1517" s="79"/>
    </row>
    <row r="1518" spans="8:9" ht="12.75">
      <c r="H1518" s="79"/>
      <c r="I1518" s="79"/>
    </row>
    <row r="1519" spans="8:9" ht="12.75">
      <c r="H1519" s="79"/>
      <c r="I1519" s="79"/>
    </row>
    <row r="1520" spans="8:9" ht="12.75">
      <c r="H1520" s="79"/>
      <c r="I1520" s="79"/>
    </row>
    <row r="1521" spans="8:9" ht="12.75">
      <c r="H1521" s="79"/>
      <c r="I1521" s="79"/>
    </row>
    <row r="1522" spans="8:9" ht="12.75">
      <c r="H1522" s="79"/>
      <c r="I1522" s="79"/>
    </row>
    <row r="1523" spans="8:9" ht="12.75">
      <c r="H1523" s="79"/>
      <c r="I1523" s="79"/>
    </row>
    <row r="1524" spans="8:9" ht="12.75">
      <c r="H1524" s="79"/>
      <c r="I1524" s="79"/>
    </row>
    <row r="1525" spans="8:9" ht="12.75">
      <c r="H1525" s="79"/>
      <c r="I1525" s="79"/>
    </row>
    <row r="1526" spans="8:9" ht="12.75">
      <c r="H1526" s="79"/>
      <c r="I1526" s="79"/>
    </row>
    <row r="1527" spans="8:9" ht="12.75">
      <c r="H1527" s="79"/>
      <c r="I1527" s="79"/>
    </row>
    <row r="1528" spans="8:9" ht="12.75">
      <c r="H1528" s="79"/>
      <c r="I1528" s="79"/>
    </row>
    <row r="1529" spans="8:9" ht="12.75">
      <c r="H1529" s="79"/>
      <c r="I1529" s="79"/>
    </row>
    <row r="1530" spans="8:9" ht="12.75">
      <c r="H1530" s="79"/>
      <c r="I1530" s="79"/>
    </row>
    <row r="1531" spans="8:9" ht="12.75">
      <c r="H1531" s="79"/>
      <c r="I1531" s="79"/>
    </row>
    <row r="1532" spans="8:9" ht="12.75">
      <c r="H1532" s="79"/>
      <c r="I1532" s="79"/>
    </row>
    <row r="1533" spans="8:9" ht="12.75">
      <c r="H1533" s="79"/>
      <c r="I1533" s="79"/>
    </row>
    <row r="1534" spans="8:9" ht="12.75">
      <c r="H1534" s="79"/>
      <c r="I1534" s="79"/>
    </row>
    <row r="1535" spans="8:9" ht="12.75">
      <c r="H1535" s="79"/>
      <c r="I1535" s="79"/>
    </row>
    <row r="1536" spans="8:9" ht="12.75">
      <c r="H1536" s="79"/>
      <c r="I1536" s="79"/>
    </row>
    <row r="1537" spans="8:9" ht="12.75">
      <c r="H1537" s="79"/>
      <c r="I1537" s="79"/>
    </row>
    <row r="1538" spans="8:9" ht="12.75">
      <c r="H1538" s="79"/>
      <c r="I1538" s="79"/>
    </row>
    <row r="1539" spans="8:9" ht="12.75">
      <c r="H1539" s="79"/>
      <c r="I1539" s="79"/>
    </row>
    <row r="1540" spans="8:9" ht="12.75">
      <c r="H1540" s="79"/>
      <c r="I1540" s="79"/>
    </row>
    <row r="1541" spans="8:9" ht="12.75">
      <c r="H1541" s="79"/>
      <c r="I1541" s="79"/>
    </row>
    <row r="1542" spans="8:9" ht="12.75">
      <c r="H1542" s="79"/>
      <c r="I1542" s="79"/>
    </row>
    <row r="1543" spans="8:9" ht="12.75">
      <c r="H1543" s="79"/>
      <c r="I1543" s="79"/>
    </row>
    <row r="1544" spans="8:9" ht="12.75">
      <c r="H1544" s="79"/>
      <c r="I1544" s="79"/>
    </row>
    <row r="1545" spans="8:9" ht="12.75">
      <c r="H1545" s="79"/>
      <c r="I1545" s="79"/>
    </row>
    <row r="1546" spans="8:9" ht="12.75">
      <c r="H1546" s="79"/>
      <c r="I1546" s="79"/>
    </row>
    <row r="1547" spans="8:9" ht="12.75">
      <c r="H1547" s="79"/>
      <c r="I1547" s="79"/>
    </row>
    <row r="1548" spans="8:9" ht="12.75">
      <c r="H1548" s="79"/>
      <c r="I1548" s="79"/>
    </row>
    <row r="1549" spans="8:9" ht="12.75">
      <c r="H1549" s="79"/>
      <c r="I1549" s="79"/>
    </row>
    <row r="1550" spans="8:9" ht="12.75">
      <c r="H1550" s="79"/>
      <c r="I1550" s="79"/>
    </row>
    <row r="1551" spans="8:9" ht="12.75">
      <c r="H1551" s="79"/>
      <c r="I1551" s="79"/>
    </row>
    <row r="1552" spans="8:9" ht="12.75">
      <c r="H1552" s="79"/>
      <c r="I1552" s="79"/>
    </row>
    <row r="1553" spans="8:9" ht="12.75">
      <c r="H1553" s="79"/>
      <c r="I1553" s="79"/>
    </row>
    <row r="1554" spans="8:9" ht="12.75">
      <c r="H1554" s="79"/>
      <c r="I1554" s="79"/>
    </row>
    <row r="1555" spans="8:9" ht="12.75">
      <c r="H1555" s="79"/>
      <c r="I1555" s="79"/>
    </row>
    <row r="1556" spans="8:9" ht="12.75">
      <c r="H1556" s="79"/>
      <c r="I1556" s="79"/>
    </row>
    <row r="1557" spans="8:9" ht="12.75">
      <c r="H1557" s="79"/>
      <c r="I1557" s="79"/>
    </row>
    <row r="1558" spans="8:9" ht="12.75">
      <c r="H1558" s="79"/>
      <c r="I1558" s="79"/>
    </row>
    <row r="1559" spans="8:9" ht="12.75">
      <c r="H1559" s="79"/>
      <c r="I1559" s="79"/>
    </row>
    <row r="1560" spans="8:9" ht="12.75">
      <c r="H1560" s="79"/>
      <c r="I1560" s="79"/>
    </row>
    <row r="1561" spans="8:9" ht="12.75">
      <c r="H1561" s="79"/>
      <c r="I1561" s="79"/>
    </row>
    <row r="1562" spans="8:9" ht="12.75">
      <c r="H1562" s="79"/>
      <c r="I1562" s="79"/>
    </row>
    <row r="1563" spans="8:9" ht="12.75">
      <c r="H1563" s="79"/>
      <c r="I1563" s="79"/>
    </row>
    <row r="1564" spans="8:9" ht="12.75">
      <c r="H1564" s="79"/>
      <c r="I1564" s="79"/>
    </row>
    <row r="1565" spans="8:9" ht="12.75">
      <c r="H1565" s="79"/>
      <c r="I1565" s="79"/>
    </row>
    <row r="1566" spans="8:9" ht="12.75">
      <c r="H1566" s="79"/>
      <c r="I1566" s="79"/>
    </row>
    <row r="1567" spans="8:9" ht="12.75">
      <c r="H1567" s="79"/>
      <c r="I1567" s="79"/>
    </row>
    <row r="1568" spans="8:9" ht="12.75">
      <c r="H1568" s="79"/>
      <c r="I1568" s="79"/>
    </row>
    <row r="1569" spans="8:9" ht="12.75">
      <c r="H1569" s="79"/>
      <c r="I1569" s="79"/>
    </row>
    <row r="1570" spans="8:9" ht="12.75">
      <c r="H1570" s="79"/>
      <c r="I1570" s="79"/>
    </row>
    <row r="1571" spans="8:9" ht="12.75">
      <c r="H1571" s="79"/>
      <c r="I1571" s="79"/>
    </row>
    <row r="1572" spans="8:9" ht="12.75">
      <c r="H1572" s="79"/>
      <c r="I1572" s="79"/>
    </row>
    <row r="1573" spans="8:9" ht="12.75">
      <c r="H1573" s="79"/>
      <c r="I1573" s="79"/>
    </row>
    <row r="1574" spans="8:9" ht="12.75">
      <c r="H1574" s="79"/>
      <c r="I1574" s="79"/>
    </row>
    <row r="1575" spans="8:9" ht="12.75">
      <c r="H1575" s="79"/>
      <c r="I1575" s="79"/>
    </row>
    <row r="1576" spans="8:9" ht="12.75">
      <c r="H1576" s="79"/>
      <c r="I1576" s="79"/>
    </row>
    <row r="1577" spans="8:9" ht="12.75">
      <c r="H1577" s="79"/>
      <c r="I1577" s="79"/>
    </row>
    <row r="1578" spans="8:9" ht="12.75">
      <c r="H1578" s="79"/>
      <c r="I1578" s="79"/>
    </row>
    <row r="1579" spans="8:9" ht="12.75">
      <c r="H1579" s="79"/>
      <c r="I1579" s="79"/>
    </row>
    <row r="1580" spans="8:9" ht="12.75">
      <c r="H1580" s="79"/>
      <c r="I1580" s="79"/>
    </row>
    <row r="1581" spans="8:9" ht="12.75">
      <c r="H1581" s="79"/>
      <c r="I1581" s="79"/>
    </row>
    <row r="1582" spans="8:9" ht="12.75">
      <c r="H1582" s="79"/>
      <c r="I1582" s="79"/>
    </row>
    <row r="1583" spans="8:9" ht="12.75">
      <c r="H1583" s="79"/>
      <c r="I1583" s="79"/>
    </row>
    <row r="1584" spans="8:9" ht="12.75">
      <c r="H1584" s="79"/>
      <c r="I1584" s="79"/>
    </row>
    <row r="1585" spans="8:9" ht="12.75">
      <c r="H1585" s="79"/>
      <c r="I1585" s="79"/>
    </row>
    <row r="1586" spans="8:9" ht="12.75">
      <c r="H1586" s="79"/>
      <c r="I1586" s="79"/>
    </row>
    <row r="1587" spans="8:9" ht="12.75">
      <c r="H1587" s="79"/>
      <c r="I1587" s="79"/>
    </row>
    <row r="1588" spans="8:9" ht="12.75">
      <c r="H1588" s="79"/>
      <c r="I1588" s="79"/>
    </row>
    <row r="1589" spans="8:9" ht="12.75">
      <c r="H1589" s="79"/>
      <c r="I1589" s="79"/>
    </row>
    <row r="1590" spans="8:9" ht="12.75">
      <c r="H1590" s="79"/>
      <c r="I1590" s="79"/>
    </row>
    <row r="1591" spans="8:9" ht="12.75">
      <c r="H1591" s="79"/>
      <c r="I1591" s="79"/>
    </row>
    <row r="1592" spans="8:9" ht="12.75">
      <c r="H1592" s="79"/>
      <c r="I1592" s="79"/>
    </row>
    <row r="1593" spans="8:9" ht="12.75">
      <c r="H1593" s="79"/>
      <c r="I1593" s="79"/>
    </row>
    <row r="1594" spans="8:9" ht="12.75">
      <c r="H1594" s="79"/>
      <c r="I1594" s="79"/>
    </row>
    <row r="1595" spans="8:9" ht="12.75">
      <c r="H1595" s="79"/>
      <c r="I1595" s="79"/>
    </row>
    <row r="1596" spans="8:9" ht="12.75">
      <c r="H1596" s="79"/>
      <c r="I1596" s="79"/>
    </row>
    <row r="1597" spans="8:9" ht="12.75">
      <c r="H1597" s="79"/>
      <c r="I1597" s="79"/>
    </row>
    <row r="1598" spans="8:9" ht="12.75">
      <c r="H1598" s="79"/>
      <c r="I1598" s="79"/>
    </row>
    <row r="1599" spans="8:9" ht="12.75">
      <c r="H1599" s="79"/>
      <c r="I1599" s="79"/>
    </row>
    <row r="1600" spans="8:9" ht="12.75">
      <c r="H1600" s="79"/>
      <c r="I1600" s="79"/>
    </row>
    <row r="1601" spans="8:9" ht="12.75">
      <c r="H1601" s="79"/>
      <c r="I1601" s="79"/>
    </row>
    <row r="1602" spans="8:9" ht="12.75">
      <c r="H1602" s="79"/>
      <c r="I1602" s="79"/>
    </row>
    <row r="1603" spans="8:9" ht="12.75">
      <c r="H1603" s="79"/>
      <c r="I1603" s="79"/>
    </row>
    <row r="1604" spans="8:9" ht="12.75">
      <c r="H1604" s="79"/>
      <c r="I1604" s="79"/>
    </row>
    <row r="1605" spans="8:9" ht="12.75">
      <c r="H1605" s="79"/>
      <c r="I1605" s="79"/>
    </row>
    <row r="1606" spans="8:9" ht="12.75">
      <c r="H1606" s="79"/>
      <c r="I1606" s="79"/>
    </row>
    <row r="1607" spans="8:9" ht="12.75">
      <c r="H1607" s="79"/>
      <c r="I1607" s="79"/>
    </row>
    <row r="1608" spans="8:9" ht="12.75">
      <c r="H1608" s="79"/>
      <c r="I1608" s="79"/>
    </row>
    <row r="1609" spans="8:9" ht="12.75">
      <c r="H1609" s="79"/>
      <c r="I1609" s="79"/>
    </row>
    <row r="1610" spans="8:9" ht="12.75">
      <c r="H1610" s="79"/>
      <c r="I1610" s="79"/>
    </row>
    <row r="1611" spans="8:9" ht="12.75">
      <c r="H1611" s="79"/>
      <c r="I1611" s="79"/>
    </row>
    <row r="1612" spans="8:9" ht="12.75">
      <c r="H1612" s="79"/>
      <c r="I1612" s="79"/>
    </row>
    <row r="1613" spans="8:9" ht="12.75">
      <c r="H1613" s="79"/>
      <c r="I1613" s="79"/>
    </row>
    <row r="1614" spans="8:9" ht="12.75">
      <c r="H1614" s="79"/>
      <c r="I1614" s="79"/>
    </row>
    <row r="1615" spans="8:9" ht="12.75">
      <c r="H1615" s="79"/>
      <c r="I1615" s="79"/>
    </row>
    <row r="1616" spans="8:9" ht="12.75">
      <c r="H1616" s="79"/>
      <c r="I1616" s="79"/>
    </row>
    <row r="1617" spans="8:9" ht="12.75">
      <c r="H1617" s="79"/>
      <c r="I1617" s="79"/>
    </row>
    <row r="1618" spans="8:9" ht="12.75">
      <c r="H1618" s="79"/>
      <c r="I1618" s="79"/>
    </row>
    <row r="1619" spans="8:9" ht="12.75">
      <c r="H1619" s="79"/>
      <c r="I1619" s="79"/>
    </row>
    <row r="1620" spans="8:9" ht="12.75">
      <c r="H1620" s="79"/>
      <c r="I1620" s="79"/>
    </row>
    <row r="1621" spans="8:9" ht="12.75">
      <c r="H1621" s="79"/>
      <c r="I1621" s="79"/>
    </row>
    <row r="1622" spans="8:9" ht="12.75">
      <c r="H1622" s="79"/>
      <c r="I1622" s="79"/>
    </row>
    <row r="1623" spans="8:9" ht="12.75">
      <c r="H1623" s="79"/>
      <c r="I1623" s="79"/>
    </row>
    <row r="1624" spans="8:9" ht="12.75">
      <c r="H1624" s="79"/>
      <c r="I1624" s="79"/>
    </row>
    <row r="1625" spans="8:9" ht="12.75">
      <c r="H1625" s="79"/>
      <c r="I1625" s="79"/>
    </row>
    <row r="1626" spans="8:9" ht="12.75">
      <c r="H1626" s="79"/>
      <c r="I1626" s="79"/>
    </row>
    <row r="1627" spans="8:9" ht="12.75">
      <c r="H1627" s="79"/>
      <c r="I1627" s="79"/>
    </row>
    <row r="1628" spans="8:9" ht="12.75">
      <c r="H1628" s="79"/>
      <c r="I1628" s="79"/>
    </row>
    <row r="1629" spans="8:9" ht="12.75">
      <c r="H1629" s="79"/>
      <c r="I1629" s="79"/>
    </row>
    <row r="1630" spans="8:9" ht="12.75">
      <c r="H1630" s="79"/>
      <c r="I1630" s="79"/>
    </row>
    <row r="1631" spans="8:9" ht="12.75">
      <c r="H1631" s="79"/>
      <c r="I1631" s="79"/>
    </row>
    <row r="1632" spans="8:9" ht="12.75">
      <c r="H1632" s="79"/>
      <c r="I1632" s="79"/>
    </row>
    <row r="1633" spans="8:9" ht="12.75">
      <c r="H1633" s="79"/>
      <c r="I1633" s="79"/>
    </row>
    <row r="1634" spans="8:9" ht="12.75">
      <c r="H1634" s="79"/>
      <c r="I1634" s="79"/>
    </row>
    <row r="1635" spans="8:9" ht="12.75">
      <c r="H1635" s="79"/>
      <c r="I1635" s="79"/>
    </row>
    <row r="1636" spans="8:9" ht="12.75">
      <c r="H1636" s="79"/>
      <c r="I1636" s="79"/>
    </row>
    <row r="1637" spans="8:9" ht="12.75">
      <c r="H1637" s="79"/>
      <c r="I1637" s="79"/>
    </row>
    <row r="1638" spans="8:9" ht="12.75">
      <c r="H1638" s="79"/>
      <c r="I1638" s="79"/>
    </row>
    <row r="1639" spans="8:9" ht="12.75">
      <c r="H1639" s="79"/>
      <c r="I1639" s="79"/>
    </row>
    <row r="1640" spans="8:9" ht="12.75">
      <c r="H1640" s="79"/>
      <c r="I1640" s="79"/>
    </row>
    <row r="1641" spans="8:9" ht="12.75">
      <c r="H1641" s="79"/>
      <c r="I1641" s="79"/>
    </row>
    <row r="1642" spans="8:9" ht="12.75">
      <c r="H1642" s="79"/>
      <c r="I1642" s="79"/>
    </row>
    <row r="1643" spans="8:9" ht="12.75">
      <c r="H1643" s="79"/>
      <c r="I1643" s="79"/>
    </row>
    <row r="1644" spans="8:9" ht="12.75">
      <c r="H1644" s="79"/>
      <c r="I1644" s="79"/>
    </row>
    <row r="1645" spans="8:9" ht="12.75">
      <c r="H1645" s="79"/>
      <c r="I1645" s="79"/>
    </row>
    <row r="1646" spans="8:9" ht="12.75">
      <c r="H1646" s="79"/>
      <c r="I1646" s="79"/>
    </row>
    <row r="1647" spans="8:9" ht="12.75">
      <c r="H1647" s="79"/>
      <c r="I1647" s="79"/>
    </row>
    <row r="1648" spans="8:9" ht="12.75">
      <c r="H1648" s="79"/>
      <c r="I1648" s="79"/>
    </row>
    <row r="1649" spans="8:9" ht="12.75">
      <c r="H1649" s="79"/>
      <c r="I1649" s="79"/>
    </row>
    <row r="1650" spans="8:9" ht="12.75">
      <c r="H1650" s="79"/>
      <c r="I1650" s="79"/>
    </row>
    <row r="1651" spans="8:9" ht="12.75">
      <c r="H1651" s="79"/>
      <c r="I1651" s="79"/>
    </row>
    <row r="1652" spans="8:9" ht="12.75">
      <c r="H1652" s="79"/>
      <c r="I1652" s="79"/>
    </row>
    <row r="1653" spans="8:9" ht="12.75">
      <c r="H1653" s="79"/>
      <c r="I1653" s="79"/>
    </row>
    <row r="1654" spans="8:9" ht="12.75">
      <c r="H1654" s="79"/>
      <c r="I1654" s="79"/>
    </row>
    <row r="1655" spans="8:9" ht="12.75">
      <c r="H1655" s="79"/>
      <c r="I1655" s="79"/>
    </row>
    <row r="1656" spans="8:9" ht="12.75">
      <c r="H1656" s="79"/>
      <c r="I1656" s="79"/>
    </row>
    <row r="1657" spans="8:9" ht="12.75">
      <c r="H1657" s="79"/>
      <c r="I1657" s="79"/>
    </row>
    <row r="1658" spans="8:9" ht="12.75">
      <c r="H1658" s="79"/>
      <c r="I1658" s="79"/>
    </row>
    <row r="1659" spans="8:9" ht="12.75">
      <c r="H1659" s="79"/>
      <c r="I1659" s="79"/>
    </row>
    <row r="1660" spans="8:9" ht="12.75">
      <c r="H1660" s="79"/>
      <c r="I1660" s="79"/>
    </row>
    <row r="1661" spans="8:9" ht="12.75">
      <c r="H1661" s="79"/>
      <c r="I1661" s="79"/>
    </row>
    <row r="1662" spans="8:9" ht="12.75">
      <c r="H1662" s="79"/>
      <c r="I1662" s="79"/>
    </row>
    <row r="1663" spans="8:9" ht="12.75">
      <c r="H1663" s="79"/>
      <c r="I1663" s="79"/>
    </row>
    <row r="1664" spans="8:9" ht="12.75">
      <c r="H1664" s="79"/>
      <c r="I1664" s="79"/>
    </row>
    <row r="1665" spans="8:9" ht="12.75">
      <c r="H1665" s="79"/>
      <c r="I1665" s="79"/>
    </row>
    <row r="1666" spans="8:9" ht="12.75">
      <c r="H1666" s="79"/>
      <c r="I1666" s="79"/>
    </row>
    <row r="1667" spans="8:9" ht="12.75">
      <c r="H1667" s="79"/>
      <c r="I1667" s="79"/>
    </row>
    <row r="1668" spans="8:9" ht="12.75">
      <c r="H1668" s="79"/>
      <c r="I1668" s="79"/>
    </row>
    <row r="1669" spans="8:9" ht="12.75">
      <c r="H1669" s="79"/>
      <c r="I1669" s="79"/>
    </row>
    <row r="1670" spans="8:9" ht="12.75">
      <c r="H1670" s="79"/>
      <c r="I1670" s="79"/>
    </row>
    <row r="1671" spans="8:9" ht="12.75">
      <c r="H1671" s="79"/>
      <c r="I1671" s="79"/>
    </row>
    <row r="1672" spans="8:9" ht="12.75">
      <c r="H1672" s="79"/>
      <c r="I1672" s="79"/>
    </row>
    <row r="1673" spans="8:9" ht="12.75">
      <c r="H1673" s="79"/>
      <c r="I1673" s="79"/>
    </row>
    <row r="1674" spans="8:9" ht="12.75">
      <c r="H1674" s="79"/>
      <c r="I1674" s="79"/>
    </row>
    <row r="1675" spans="8:9" ht="12.75">
      <c r="H1675" s="79"/>
      <c r="I1675" s="79"/>
    </row>
    <row r="1676" spans="8:9" ht="12.75">
      <c r="H1676" s="79"/>
      <c r="I1676" s="79"/>
    </row>
    <row r="1677" spans="8:9" ht="12.75">
      <c r="H1677" s="79"/>
      <c r="I1677" s="79"/>
    </row>
    <row r="1678" spans="8:9" ht="12.75">
      <c r="H1678" s="79"/>
      <c r="I1678" s="79"/>
    </row>
    <row r="1679" spans="8:9" ht="12.75">
      <c r="H1679" s="79"/>
      <c r="I1679" s="79"/>
    </row>
    <row r="1680" spans="8:9" ht="12.75">
      <c r="H1680" s="79"/>
      <c r="I1680" s="79"/>
    </row>
    <row r="1681" spans="8:9" ht="12.75">
      <c r="H1681" s="79"/>
      <c r="I1681" s="79"/>
    </row>
    <row r="1682" spans="8:9" ht="12.75">
      <c r="H1682" s="79"/>
      <c r="I1682" s="79"/>
    </row>
    <row r="1683" spans="8:9" ht="12.75">
      <c r="H1683" s="79"/>
      <c r="I1683" s="79"/>
    </row>
    <row r="1684" spans="8:9" ht="12.75">
      <c r="H1684" s="79"/>
      <c r="I1684" s="79"/>
    </row>
    <row r="1685" spans="8:9" ht="12.75">
      <c r="H1685" s="79"/>
      <c r="I1685" s="79"/>
    </row>
    <row r="1686" spans="8:9" ht="12.75">
      <c r="H1686" s="79"/>
      <c r="I1686" s="79"/>
    </row>
    <row r="1687" spans="8:9" ht="12.75">
      <c r="H1687" s="79"/>
      <c r="I1687" s="79"/>
    </row>
    <row r="1688" spans="8:9" ht="12.75">
      <c r="H1688" s="79"/>
      <c r="I1688" s="79"/>
    </row>
    <row r="1689" spans="8:9" ht="12.75">
      <c r="H1689" s="79"/>
      <c r="I1689" s="79"/>
    </row>
    <row r="1690" spans="8:9" ht="12.75">
      <c r="H1690" s="79"/>
      <c r="I1690" s="79"/>
    </row>
    <row r="1691" spans="8:9" ht="12.75">
      <c r="H1691" s="79"/>
      <c r="I1691" s="79"/>
    </row>
    <row r="1692" spans="8:9" ht="12.75">
      <c r="H1692" s="79"/>
      <c r="I1692" s="79"/>
    </row>
    <row r="1693" spans="8:9" ht="12.75">
      <c r="H1693" s="79"/>
      <c r="I1693" s="79"/>
    </row>
    <row r="1694" spans="8:9" ht="12.75">
      <c r="H1694" s="79"/>
      <c r="I1694" s="79"/>
    </row>
    <row r="1695" spans="8:9" ht="12.75">
      <c r="H1695" s="79"/>
      <c r="I1695" s="79"/>
    </row>
    <row r="1696" spans="8:9" ht="12.75">
      <c r="H1696" s="79"/>
      <c r="I1696" s="79"/>
    </row>
    <row r="1697" spans="8:9" ht="12.75">
      <c r="H1697" s="79"/>
      <c r="I1697" s="79"/>
    </row>
    <row r="1698" spans="8:9" ht="12.75">
      <c r="H1698" s="79"/>
      <c r="I1698" s="79"/>
    </row>
    <row r="1699" spans="8:9" ht="12.75">
      <c r="H1699" s="79"/>
      <c r="I1699" s="79"/>
    </row>
    <row r="1700" spans="8:9" ht="12.75">
      <c r="H1700" s="79"/>
      <c r="I1700" s="79"/>
    </row>
    <row r="1701" spans="8:9" ht="12.75">
      <c r="H1701" s="79"/>
      <c r="I1701" s="79"/>
    </row>
    <row r="1702" spans="8:9" ht="12.75">
      <c r="H1702" s="79"/>
      <c r="I1702" s="79"/>
    </row>
    <row r="1703" spans="8:9" ht="12.75">
      <c r="H1703" s="79"/>
      <c r="I1703" s="79"/>
    </row>
    <row r="1704" spans="8:9" ht="12.75">
      <c r="H1704" s="79"/>
      <c r="I1704" s="79"/>
    </row>
    <row r="1705" spans="8:9" ht="12.75">
      <c r="H1705" s="79"/>
      <c r="I1705" s="79"/>
    </row>
    <row r="1706" spans="8:9" ht="12.75">
      <c r="H1706" s="79"/>
      <c r="I1706" s="79"/>
    </row>
    <row r="1707" spans="8:9" ht="12.75">
      <c r="H1707" s="79"/>
      <c r="I1707" s="79"/>
    </row>
    <row r="1708" spans="8:9" ht="12.75">
      <c r="H1708" s="79"/>
      <c r="I1708" s="79"/>
    </row>
    <row r="1709" spans="8:9" ht="12.75">
      <c r="H1709" s="79"/>
      <c r="I1709" s="79"/>
    </row>
    <row r="1710" spans="8:9" ht="12.75">
      <c r="H1710" s="79"/>
      <c r="I1710" s="79"/>
    </row>
    <row r="1711" spans="8:9" ht="12.75">
      <c r="H1711" s="79"/>
      <c r="I1711" s="79"/>
    </row>
    <row r="1712" spans="8:9" ht="12.75">
      <c r="H1712" s="79"/>
      <c r="I1712" s="79"/>
    </row>
    <row r="1713" spans="8:9" ht="12.75">
      <c r="H1713" s="79"/>
      <c r="I1713" s="79"/>
    </row>
    <row r="1714" spans="8:9" ht="12.75">
      <c r="H1714" s="79"/>
      <c r="I1714" s="79"/>
    </row>
    <row r="1715" spans="8:9" ht="12.75">
      <c r="H1715" s="79"/>
      <c r="I1715" s="79"/>
    </row>
    <row r="1716" spans="8:9" ht="12.75">
      <c r="H1716" s="79"/>
      <c r="I1716" s="79"/>
    </row>
    <row r="1717" spans="8:9" ht="12.75">
      <c r="H1717" s="79"/>
      <c r="I1717" s="79"/>
    </row>
    <row r="1718" spans="8:9" ht="12.75">
      <c r="H1718" s="79"/>
      <c r="I1718" s="79"/>
    </row>
    <row r="1719" spans="8:9" ht="12.75">
      <c r="H1719" s="79"/>
      <c r="I1719" s="79"/>
    </row>
    <row r="1720" spans="8:9" ht="12.75">
      <c r="H1720" s="79"/>
      <c r="I1720" s="79"/>
    </row>
    <row r="1721" spans="8:9" ht="12.75">
      <c r="H1721" s="79"/>
      <c r="I1721" s="79"/>
    </row>
    <row r="1722" spans="8:9" ht="12.75">
      <c r="H1722" s="79"/>
      <c r="I1722" s="79"/>
    </row>
    <row r="1723" spans="8:9" ht="12.75">
      <c r="H1723" s="79"/>
      <c r="I1723" s="79"/>
    </row>
    <row r="1724" spans="8:9" ht="12.75">
      <c r="H1724" s="79"/>
      <c r="I1724" s="79"/>
    </row>
    <row r="1725" spans="8:9" ht="12.75">
      <c r="H1725" s="79"/>
      <c r="I1725" s="79"/>
    </row>
    <row r="1726" spans="8:9" ht="12.75">
      <c r="H1726" s="79"/>
      <c r="I1726" s="79"/>
    </row>
    <row r="1727" spans="8:9" ht="12.75">
      <c r="H1727" s="79"/>
      <c r="I1727" s="79"/>
    </row>
    <row r="1728" spans="8:9" ht="12.75">
      <c r="H1728" s="79"/>
      <c r="I1728" s="79"/>
    </row>
    <row r="1729" spans="8:9" ht="12.75">
      <c r="H1729" s="79"/>
      <c r="I1729" s="79"/>
    </row>
    <row r="1730" spans="8:9" ht="12.75">
      <c r="H1730" s="79"/>
      <c r="I1730" s="79"/>
    </row>
    <row r="1731" spans="8:9" ht="12.75">
      <c r="H1731" s="79"/>
      <c r="I1731" s="79"/>
    </row>
    <row r="1732" spans="8:9" ht="12.75">
      <c r="H1732" s="79"/>
      <c r="I1732" s="79"/>
    </row>
    <row r="1733" spans="8:9" ht="12.75">
      <c r="H1733" s="79"/>
      <c r="I1733" s="79"/>
    </row>
    <row r="1734" spans="8:9" ht="12.75">
      <c r="H1734" s="79"/>
      <c r="I1734" s="79"/>
    </row>
    <row r="1735" spans="8:9" ht="12.75">
      <c r="H1735" s="79"/>
      <c r="I1735" s="79"/>
    </row>
    <row r="1736" spans="8:9" ht="12.75">
      <c r="H1736" s="79"/>
      <c r="I1736" s="79"/>
    </row>
    <row r="1737" spans="8:9" ht="12.75">
      <c r="H1737" s="79"/>
      <c r="I1737" s="79"/>
    </row>
    <row r="1738" spans="8:9" ht="12.75">
      <c r="H1738" s="79"/>
      <c r="I1738" s="79"/>
    </row>
    <row r="1739" spans="8:9" ht="12.75">
      <c r="H1739" s="79"/>
      <c r="I1739" s="79"/>
    </row>
    <row r="1740" spans="8:9" ht="12.75">
      <c r="H1740" s="79"/>
      <c r="I1740" s="79"/>
    </row>
    <row r="1741" spans="8:9" ht="12.75">
      <c r="H1741" s="79"/>
      <c r="I1741" s="79"/>
    </row>
    <row r="1742" spans="8:9" ht="12.75">
      <c r="H1742" s="79"/>
      <c r="I1742" s="79"/>
    </row>
    <row r="1743" spans="8:9" ht="12.75">
      <c r="H1743" s="79"/>
      <c r="I1743" s="79"/>
    </row>
    <row r="1744" spans="8:9" ht="12.75">
      <c r="H1744" s="79"/>
      <c r="I1744" s="79"/>
    </row>
    <row r="1745" spans="8:9" ht="12.75">
      <c r="H1745" s="79"/>
      <c r="I1745" s="79"/>
    </row>
    <row r="1746" spans="8:9" ht="12.75">
      <c r="H1746" s="79"/>
      <c r="I1746" s="79"/>
    </row>
    <row r="1747" spans="8:9" ht="12.75">
      <c r="H1747" s="79"/>
      <c r="I1747" s="79"/>
    </row>
    <row r="1748" spans="8:9" ht="12.75">
      <c r="H1748" s="79"/>
      <c r="I1748" s="79"/>
    </row>
    <row r="1749" spans="8:9" ht="12.75">
      <c r="H1749" s="79"/>
      <c r="I1749" s="79"/>
    </row>
    <row r="1750" spans="8:9" ht="12.75">
      <c r="H1750" s="79"/>
      <c r="I1750" s="79"/>
    </row>
    <row r="1751" spans="8:9" ht="12.75">
      <c r="H1751" s="79"/>
      <c r="I1751" s="79"/>
    </row>
    <row r="1752" spans="8:9" ht="12.75">
      <c r="H1752" s="79"/>
      <c r="I1752" s="79"/>
    </row>
    <row r="1753" spans="8:9" ht="12.75">
      <c r="H1753" s="79"/>
      <c r="I1753" s="79"/>
    </row>
    <row r="1754" spans="8:9" ht="12.75">
      <c r="H1754" s="79"/>
      <c r="I1754" s="79"/>
    </row>
    <row r="1755" spans="8:9" ht="12.75">
      <c r="H1755" s="79"/>
      <c r="I1755" s="79"/>
    </row>
    <row r="1756" spans="8:9" ht="12.75">
      <c r="H1756" s="79"/>
      <c r="I1756" s="79"/>
    </row>
    <row r="1757" spans="8:9" ht="12.75">
      <c r="H1757" s="79"/>
      <c r="I1757" s="79"/>
    </row>
    <row r="1758" spans="8:9" ht="12.75">
      <c r="H1758" s="79"/>
      <c r="I1758" s="79"/>
    </row>
    <row r="1759" spans="8:9" ht="12.75">
      <c r="H1759" s="79"/>
      <c r="I1759" s="79"/>
    </row>
    <row r="1760" spans="8:9" ht="12.75">
      <c r="H1760" s="79"/>
      <c r="I1760" s="79"/>
    </row>
    <row r="1761" spans="8:9" ht="12.75">
      <c r="H1761" s="79"/>
      <c r="I1761" s="79"/>
    </row>
    <row r="1762" spans="8:9" ht="12.75">
      <c r="H1762" s="79"/>
      <c r="I1762" s="79"/>
    </row>
    <row r="1763" spans="8:9" ht="12.75">
      <c r="H1763" s="79"/>
      <c r="I1763" s="79"/>
    </row>
    <row r="1764" spans="8:9" ht="12.75">
      <c r="H1764" s="79"/>
      <c r="I1764" s="79"/>
    </row>
    <row r="1765" spans="8:9" ht="12.75">
      <c r="H1765" s="79"/>
      <c r="I1765" s="79"/>
    </row>
    <row r="1766" spans="8:9" ht="12.75">
      <c r="H1766" s="79"/>
      <c r="I1766" s="79"/>
    </row>
    <row r="1767" spans="8:9" ht="12.75">
      <c r="H1767" s="79"/>
      <c r="I1767" s="79"/>
    </row>
    <row r="1768" spans="8:9" ht="12.75">
      <c r="H1768" s="79"/>
      <c r="I1768" s="79"/>
    </row>
    <row r="1769" spans="8:9" ht="12.75">
      <c r="H1769" s="79"/>
      <c r="I1769" s="79"/>
    </row>
    <row r="1770" spans="8:9" ht="12.75">
      <c r="H1770" s="79"/>
      <c r="I1770" s="79"/>
    </row>
    <row r="1771" spans="8:9" ht="12.75">
      <c r="H1771" s="79"/>
      <c r="I1771" s="79"/>
    </row>
    <row r="1772" spans="8:9" ht="12.75">
      <c r="H1772" s="79"/>
      <c r="I1772" s="79"/>
    </row>
    <row r="1773" spans="8:9" ht="12.75">
      <c r="H1773" s="79"/>
      <c r="I1773" s="79"/>
    </row>
    <row r="1774" spans="8:9" ht="12.75">
      <c r="H1774" s="79"/>
      <c r="I1774" s="79"/>
    </row>
    <row r="1775" spans="8:9" ht="12.75">
      <c r="H1775" s="79"/>
      <c r="I1775" s="79"/>
    </row>
    <row r="1776" spans="8:9" ht="12.75">
      <c r="H1776" s="79"/>
      <c r="I1776" s="79"/>
    </row>
    <row r="1777" spans="8:9" ht="12.75">
      <c r="H1777" s="79"/>
      <c r="I1777" s="79"/>
    </row>
    <row r="1778" spans="8:9" ht="12.75">
      <c r="H1778" s="79"/>
      <c r="I1778" s="79"/>
    </row>
    <row r="1779" spans="8:9" ht="12.75">
      <c r="H1779" s="79"/>
      <c r="I1779" s="79"/>
    </row>
    <row r="1780" spans="8:9" ht="12.75">
      <c r="H1780" s="79"/>
      <c r="I1780" s="79"/>
    </row>
    <row r="1781" spans="8:9" ht="12.75">
      <c r="H1781" s="79"/>
      <c r="I1781" s="79"/>
    </row>
    <row r="1782" spans="8:9" ht="12.75">
      <c r="H1782" s="79"/>
      <c r="I1782" s="79"/>
    </row>
    <row r="1783" spans="8:9" ht="12.75">
      <c r="H1783" s="79"/>
      <c r="I1783" s="79"/>
    </row>
    <row r="1784" spans="8:9" ht="12.75">
      <c r="H1784" s="79"/>
      <c r="I1784" s="79"/>
    </row>
    <row r="1785" spans="8:9" ht="12.75">
      <c r="H1785" s="79"/>
      <c r="I1785" s="79"/>
    </row>
    <row r="1786" spans="8:9" ht="12.75">
      <c r="H1786" s="79"/>
      <c r="I1786" s="79"/>
    </row>
    <row r="1787" spans="8:9" ht="12.75">
      <c r="H1787" s="79"/>
      <c r="I1787" s="79"/>
    </row>
    <row r="1788" spans="8:9" ht="12.75">
      <c r="H1788" s="79"/>
      <c r="I1788" s="79"/>
    </row>
    <row r="1789" spans="8:9" ht="12.75">
      <c r="H1789" s="79"/>
      <c r="I1789" s="79"/>
    </row>
    <row r="1790" ht="12.75">
      <c r="H1790" s="79"/>
    </row>
    <row r="1791" ht="12.75">
      <c r="H1791" s="79"/>
    </row>
    <row r="1792" ht="12.75">
      <c r="H1792" s="79"/>
    </row>
    <row r="1793" ht="12.75">
      <c r="H1793" s="79"/>
    </row>
    <row r="1794" ht="12.75">
      <c r="H1794" s="79"/>
    </row>
    <row r="1795" ht="12.75">
      <c r="H1795" s="79"/>
    </row>
    <row r="1796" ht="12.75">
      <c r="H1796" s="79"/>
    </row>
    <row r="1797" ht="12.75">
      <c r="H1797" s="79"/>
    </row>
    <row r="1798" ht="12.75">
      <c r="H1798" s="79"/>
    </row>
    <row r="1799" ht="12.75">
      <c r="H1799" s="79"/>
    </row>
    <row r="1800" ht="12.75">
      <c r="H1800" s="79"/>
    </row>
    <row r="1801" ht="12.75">
      <c r="H1801" s="79"/>
    </row>
  </sheetData>
  <printOptions horizontalCentered="1"/>
  <pageMargins left="0.75" right="0.75" top="0.5" bottom="0.5" header="0.5" footer="0.5"/>
  <pageSetup blackAndWhite="1" fitToHeight="0" fitToWidth="1" horizontalDpi="300" verticalDpi="300" orientation="portrait" scale="67" r:id="rId4"/>
  <drawing r:id="rId3"/>
  <legacyDrawing r:id="rId2"/>
</worksheet>
</file>

<file path=xl/worksheets/sheet3.xml><?xml version="1.0" encoding="utf-8"?>
<worksheet xmlns="http://schemas.openxmlformats.org/spreadsheetml/2006/main" xmlns:r="http://schemas.openxmlformats.org/officeDocument/2006/relationships">
  <sheetPr codeName="Foglio4">
    <pageSetUpPr fitToPage="1"/>
  </sheetPr>
  <dimension ref="B2:P39"/>
  <sheetViews>
    <sheetView showGridLines="0" showRowColHeaders="0" defaultGridColor="0" zoomScale="90" zoomScaleNormal="90" colorId="15" workbookViewId="0" topLeftCell="A1">
      <selection activeCell="F12" sqref="F12"/>
    </sheetView>
  </sheetViews>
  <sheetFormatPr defaultColWidth="9.140625" defaultRowHeight="12.75"/>
  <cols>
    <col min="1" max="1" width="1.28515625" style="0" customWidth="1"/>
    <col min="2" max="2" width="0.42578125" style="0" customWidth="1"/>
    <col min="3" max="3" width="3.7109375" style="0" customWidth="1"/>
    <col min="15" max="15" width="3.7109375" style="0" customWidth="1"/>
    <col min="16" max="16" width="0.42578125" style="0" customWidth="1"/>
  </cols>
  <sheetData>
    <row r="1" ht="13.5" thickBot="1"/>
    <row r="2" spans="2:16" ht="0.75" customHeight="1" thickTop="1">
      <c r="B2" s="10"/>
      <c r="C2" s="11"/>
      <c r="D2" s="11"/>
      <c r="E2" s="11"/>
      <c r="F2" s="11"/>
      <c r="G2" s="11"/>
      <c r="H2" s="11"/>
      <c r="I2" s="11"/>
      <c r="J2" s="11"/>
      <c r="K2" s="11"/>
      <c r="L2" s="11"/>
      <c r="M2" s="11"/>
      <c r="N2" s="11"/>
      <c r="O2" s="11"/>
      <c r="P2" s="12"/>
    </row>
    <row r="3" spans="2:16" ht="12.75">
      <c r="B3" s="13"/>
      <c r="C3" s="14"/>
      <c r="D3" s="14"/>
      <c r="E3" s="14"/>
      <c r="F3" s="14"/>
      <c r="G3" s="14"/>
      <c r="H3" s="14"/>
      <c r="I3" s="14"/>
      <c r="J3" s="14"/>
      <c r="K3" s="14"/>
      <c r="L3" s="14"/>
      <c r="M3" s="14"/>
      <c r="N3" s="14"/>
      <c r="O3" s="14"/>
      <c r="P3" s="15"/>
    </row>
    <row r="4" spans="2:16" ht="12.75">
      <c r="B4" s="13"/>
      <c r="C4" s="14"/>
      <c r="D4" s="14"/>
      <c r="E4" s="14"/>
      <c r="F4" s="14"/>
      <c r="G4" s="14"/>
      <c r="H4" s="14"/>
      <c r="I4" s="14"/>
      <c r="J4" s="14"/>
      <c r="K4" s="14"/>
      <c r="L4" s="14"/>
      <c r="M4" s="14"/>
      <c r="N4" s="14"/>
      <c r="O4" s="14"/>
      <c r="P4" s="15"/>
    </row>
    <row r="5" spans="2:16" ht="22.5" customHeight="1">
      <c r="B5" s="13"/>
      <c r="C5" s="14"/>
      <c r="D5" s="14"/>
      <c r="E5" s="14"/>
      <c r="F5" s="14"/>
      <c r="G5" s="14"/>
      <c r="H5" s="14"/>
      <c r="I5" s="14"/>
      <c r="J5" s="14"/>
      <c r="K5" s="14"/>
      <c r="L5" s="14"/>
      <c r="M5" s="14"/>
      <c r="N5" s="14"/>
      <c r="O5" s="14"/>
      <c r="P5" s="15"/>
    </row>
    <row r="6" spans="2:16" ht="12.75">
      <c r="B6" s="13"/>
      <c r="C6" s="14"/>
      <c r="D6" s="14"/>
      <c r="E6" s="14"/>
      <c r="F6" s="14"/>
      <c r="G6" s="14"/>
      <c r="H6" s="14"/>
      <c r="I6" s="14"/>
      <c r="J6" s="14"/>
      <c r="K6" s="14"/>
      <c r="L6" s="14"/>
      <c r="M6" s="14"/>
      <c r="N6" s="14"/>
      <c r="O6" s="14"/>
      <c r="P6" s="15"/>
    </row>
    <row r="7" spans="2:16" ht="12.75">
      <c r="B7" s="13"/>
      <c r="C7" s="14"/>
      <c r="D7" s="14"/>
      <c r="E7" s="14"/>
      <c r="F7" s="14"/>
      <c r="G7" s="14"/>
      <c r="H7" s="14"/>
      <c r="I7" s="14"/>
      <c r="J7" s="14"/>
      <c r="K7" s="14"/>
      <c r="L7" s="14"/>
      <c r="M7" s="14"/>
      <c r="N7" s="14"/>
      <c r="O7" s="14"/>
      <c r="P7" s="15"/>
    </row>
    <row r="8" spans="2:16" ht="13.5" thickBot="1">
      <c r="B8" s="13"/>
      <c r="C8" s="14"/>
      <c r="D8" s="14"/>
      <c r="E8" s="14"/>
      <c r="F8" s="14"/>
      <c r="G8" s="14"/>
      <c r="H8" s="14"/>
      <c r="I8" s="14"/>
      <c r="J8" s="14"/>
      <c r="K8" s="14"/>
      <c r="L8" s="14"/>
      <c r="M8" s="14"/>
      <c r="N8" s="14"/>
      <c r="O8" s="14"/>
      <c r="P8" s="15"/>
    </row>
    <row r="9" spans="2:16" ht="3" customHeight="1" thickTop="1">
      <c r="B9" s="13"/>
      <c r="C9" s="14"/>
      <c r="D9" s="46"/>
      <c r="E9" s="46"/>
      <c r="F9" s="46"/>
      <c r="G9" s="46"/>
      <c r="H9" s="46"/>
      <c r="I9" s="46"/>
      <c r="J9" s="46"/>
      <c r="K9" s="46"/>
      <c r="L9" s="46"/>
      <c r="M9" s="46"/>
      <c r="N9" s="46"/>
      <c r="O9" s="2"/>
      <c r="P9" s="15"/>
    </row>
    <row r="10" spans="2:16" ht="12.75">
      <c r="B10" s="13"/>
      <c r="C10" s="14"/>
      <c r="D10" s="14"/>
      <c r="E10" s="14"/>
      <c r="F10" s="14"/>
      <c r="G10" s="14"/>
      <c r="H10" s="14"/>
      <c r="I10" s="14"/>
      <c r="J10" s="14"/>
      <c r="K10" s="14"/>
      <c r="L10" s="14"/>
      <c r="M10" s="14"/>
      <c r="N10" s="14"/>
      <c r="O10" s="14"/>
      <c r="P10" s="15"/>
    </row>
    <row r="11" spans="2:16" ht="12.75">
      <c r="B11" s="13"/>
      <c r="C11" s="14"/>
      <c r="D11" s="14"/>
      <c r="E11" s="14"/>
      <c r="F11" s="14"/>
      <c r="G11" s="14"/>
      <c r="H11" s="14"/>
      <c r="I11" s="14"/>
      <c r="J11" s="14"/>
      <c r="K11" s="14"/>
      <c r="L11" s="14"/>
      <c r="M11" s="14"/>
      <c r="N11" s="14"/>
      <c r="O11" s="14"/>
      <c r="P11" s="15"/>
    </row>
    <row r="12" spans="2:16" ht="12.75">
      <c r="B12" s="13"/>
      <c r="C12" s="14"/>
      <c r="D12" s="14"/>
      <c r="E12" s="14"/>
      <c r="F12" s="14"/>
      <c r="G12" s="14"/>
      <c r="H12" s="14"/>
      <c r="I12" s="14"/>
      <c r="J12" s="14"/>
      <c r="K12" s="14"/>
      <c r="L12" s="14"/>
      <c r="M12" s="14"/>
      <c r="N12" s="14"/>
      <c r="O12" s="14"/>
      <c r="P12" s="15"/>
    </row>
    <row r="13" spans="2:16" ht="12.75">
      <c r="B13" s="13"/>
      <c r="C13" s="14"/>
      <c r="D13" s="14"/>
      <c r="E13" s="14"/>
      <c r="F13" s="14"/>
      <c r="G13" s="14"/>
      <c r="H13" s="14"/>
      <c r="I13" s="14"/>
      <c r="J13" s="14"/>
      <c r="K13" s="14"/>
      <c r="L13" s="14"/>
      <c r="M13" s="14"/>
      <c r="N13" s="14"/>
      <c r="O13" s="14"/>
      <c r="P13" s="15"/>
    </row>
    <row r="14" spans="2:16" ht="12.75">
      <c r="B14" s="13"/>
      <c r="C14" s="14"/>
      <c r="D14" s="14"/>
      <c r="E14" s="14"/>
      <c r="F14" s="14"/>
      <c r="G14" s="14"/>
      <c r="H14" s="14"/>
      <c r="I14" s="14"/>
      <c r="J14" s="14"/>
      <c r="K14" s="14"/>
      <c r="L14" s="14"/>
      <c r="M14" s="14"/>
      <c r="N14" s="14"/>
      <c r="O14" s="14"/>
      <c r="P14" s="15"/>
    </row>
    <row r="15" spans="2:16" ht="12.75">
      <c r="B15" s="13"/>
      <c r="C15" s="14"/>
      <c r="D15" s="14"/>
      <c r="E15" s="14"/>
      <c r="F15" s="14"/>
      <c r="G15" s="14"/>
      <c r="H15" s="14"/>
      <c r="I15" s="14"/>
      <c r="J15" s="14"/>
      <c r="K15" s="14"/>
      <c r="L15" s="14"/>
      <c r="M15" s="14"/>
      <c r="N15" s="14"/>
      <c r="O15" s="14"/>
      <c r="P15" s="15"/>
    </row>
    <row r="16" spans="2:16" ht="12.75">
      <c r="B16" s="13"/>
      <c r="C16" s="14"/>
      <c r="D16" s="14"/>
      <c r="E16" s="14"/>
      <c r="F16" s="14"/>
      <c r="G16" s="14"/>
      <c r="H16" s="14"/>
      <c r="I16" s="14"/>
      <c r="J16" s="14"/>
      <c r="K16" s="14"/>
      <c r="L16" s="14"/>
      <c r="M16" s="14"/>
      <c r="N16" s="14"/>
      <c r="O16" s="14"/>
      <c r="P16" s="15"/>
    </row>
    <row r="17" spans="2:16" ht="12.75">
      <c r="B17" s="13"/>
      <c r="C17" s="14"/>
      <c r="D17" s="14"/>
      <c r="E17" s="14"/>
      <c r="F17" s="14"/>
      <c r="G17" s="14"/>
      <c r="H17" s="14"/>
      <c r="I17" s="14"/>
      <c r="J17" s="14"/>
      <c r="K17" s="14"/>
      <c r="L17" s="14"/>
      <c r="M17" s="14"/>
      <c r="N17" s="14"/>
      <c r="O17" s="14"/>
      <c r="P17" s="15"/>
    </row>
    <row r="18" spans="2:16" ht="12.75">
      <c r="B18" s="13"/>
      <c r="C18" s="14"/>
      <c r="D18" s="14"/>
      <c r="E18" s="14"/>
      <c r="F18" s="14"/>
      <c r="G18" s="14"/>
      <c r="H18" s="14"/>
      <c r="I18" s="14"/>
      <c r="J18" s="14"/>
      <c r="K18" s="14"/>
      <c r="L18" s="14"/>
      <c r="M18" s="14"/>
      <c r="N18" s="14"/>
      <c r="O18" s="14"/>
      <c r="P18" s="15"/>
    </row>
    <row r="19" spans="2:16" ht="12.75">
      <c r="B19" s="13"/>
      <c r="C19" s="14"/>
      <c r="D19" s="14"/>
      <c r="E19" s="14"/>
      <c r="F19" s="14"/>
      <c r="G19" s="14"/>
      <c r="H19" s="14"/>
      <c r="I19" s="14"/>
      <c r="J19" s="14"/>
      <c r="K19" s="14"/>
      <c r="L19" s="14"/>
      <c r="M19" s="14"/>
      <c r="N19" s="14"/>
      <c r="O19" s="14"/>
      <c r="P19" s="15"/>
    </row>
    <row r="20" spans="2:16" ht="12.75">
      <c r="B20" s="13"/>
      <c r="C20" s="14"/>
      <c r="D20" s="14"/>
      <c r="E20" s="14"/>
      <c r="F20" s="14"/>
      <c r="G20" s="14"/>
      <c r="H20" s="14"/>
      <c r="I20" s="14"/>
      <c r="J20" s="14"/>
      <c r="K20" s="14"/>
      <c r="L20" s="14"/>
      <c r="M20" s="14"/>
      <c r="N20" s="14"/>
      <c r="O20" s="14"/>
      <c r="P20" s="15"/>
    </row>
    <row r="21" spans="2:16" ht="12.75">
      <c r="B21" s="13"/>
      <c r="C21" s="14"/>
      <c r="D21" s="14"/>
      <c r="E21" s="14"/>
      <c r="F21" s="14"/>
      <c r="G21" s="14"/>
      <c r="H21" s="14"/>
      <c r="I21" s="14"/>
      <c r="J21" s="14"/>
      <c r="K21" s="14"/>
      <c r="L21" s="14"/>
      <c r="M21" s="14"/>
      <c r="N21" s="14"/>
      <c r="O21" s="14"/>
      <c r="P21" s="15"/>
    </row>
    <row r="22" spans="2:16" ht="12.75">
      <c r="B22" s="13"/>
      <c r="C22" s="14"/>
      <c r="D22" s="14"/>
      <c r="E22" s="14"/>
      <c r="F22" s="14"/>
      <c r="G22" s="14"/>
      <c r="H22" s="14"/>
      <c r="I22" s="14"/>
      <c r="J22" s="14"/>
      <c r="K22" s="14"/>
      <c r="L22" s="14"/>
      <c r="M22" s="14"/>
      <c r="N22" s="14"/>
      <c r="O22" s="14"/>
      <c r="P22" s="15"/>
    </row>
    <row r="23" spans="2:16" ht="12.75">
      <c r="B23" s="13"/>
      <c r="C23" s="14"/>
      <c r="D23" s="14"/>
      <c r="E23" s="14"/>
      <c r="F23" s="14"/>
      <c r="G23" s="14"/>
      <c r="H23" s="14"/>
      <c r="I23" s="14"/>
      <c r="J23" s="14"/>
      <c r="K23" s="14"/>
      <c r="L23" s="14"/>
      <c r="M23" s="14"/>
      <c r="N23" s="14"/>
      <c r="O23" s="14"/>
      <c r="P23" s="15"/>
    </row>
    <row r="24" spans="2:16" ht="12.75">
      <c r="B24" s="13"/>
      <c r="C24" s="14"/>
      <c r="D24" s="14"/>
      <c r="E24" s="14"/>
      <c r="F24" s="14"/>
      <c r="G24" s="14"/>
      <c r="H24" s="14"/>
      <c r="I24" s="14"/>
      <c r="J24" s="14"/>
      <c r="K24" s="14"/>
      <c r="L24" s="14"/>
      <c r="M24" s="14"/>
      <c r="N24" s="14"/>
      <c r="O24" s="14"/>
      <c r="P24" s="15"/>
    </row>
    <row r="25" spans="2:16" ht="12.75">
      <c r="B25" s="13"/>
      <c r="C25" s="14"/>
      <c r="D25" s="14"/>
      <c r="E25" s="14"/>
      <c r="F25" s="14"/>
      <c r="G25" s="14"/>
      <c r="H25" s="14"/>
      <c r="I25" s="14"/>
      <c r="J25" s="14"/>
      <c r="K25" s="14"/>
      <c r="L25" s="14"/>
      <c r="M25" s="14"/>
      <c r="N25" s="14"/>
      <c r="O25" s="14"/>
      <c r="P25" s="15"/>
    </row>
    <row r="26" spans="2:16" ht="12.75">
      <c r="B26" s="13"/>
      <c r="C26" s="14"/>
      <c r="D26" s="14"/>
      <c r="E26" s="14"/>
      <c r="F26" s="14"/>
      <c r="G26" s="14"/>
      <c r="H26" s="14"/>
      <c r="I26" s="14"/>
      <c r="J26" s="14"/>
      <c r="K26" s="14"/>
      <c r="L26" s="14"/>
      <c r="M26" s="14"/>
      <c r="N26" s="14"/>
      <c r="O26" s="14"/>
      <c r="P26" s="15"/>
    </row>
    <row r="27" spans="2:16" ht="12.75">
      <c r="B27" s="13"/>
      <c r="C27" s="14"/>
      <c r="D27" s="14"/>
      <c r="E27" s="14"/>
      <c r="F27" s="14"/>
      <c r="G27" s="14"/>
      <c r="H27" s="14"/>
      <c r="I27" s="14"/>
      <c r="J27" s="14"/>
      <c r="K27" s="14"/>
      <c r="L27" s="14"/>
      <c r="M27" s="14"/>
      <c r="N27" s="14"/>
      <c r="O27" s="14"/>
      <c r="P27" s="15"/>
    </row>
    <row r="28" spans="2:16" ht="12.75">
      <c r="B28" s="13"/>
      <c r="C28" s="14"/>
      <c r="D28" s="14"/>
      <c r="E28" s="14"/>
      <c r="F28" s="14"/>
      <c r="G28" s="14"/>
      <c r="H28" s="14"/>
      <c r="I28" s="14"/>
      <c r="J28" s="14"/>
      <c r="K28" s="14"/>
      <c r="L28" s="14"/>
      <c r="M28" s="14"/>
      <c r="N28" s="14"/>
      <c r="O28" s="14"/>
      <c r="P28" s="15"/>
    </row>
    <row r="29" spans="2:16" ht="12.75">
      <c r="B29" s="13"/>
      <c r="C29" s="14"/>
      <c r="D29" s="14"/>
      <c r="E29" s="14"/>
      <c r="F29" s="14"/>
      <c r="G29" s="14"/>
      <c r="H29" s="14"/>
      <c r="I29" s="14"/>
      <c r="J29" s="14"/>
      <c r="K29" s="14"/>
      <c r="L29" s="14"/>
      <c r="M29" s="14"/>
      <c r="N29" s="14"/>
      <c r="O29" s="14"/>
      <c r="P29" s="15"/>
    </row>
    <row r="30" spans="2:16" ht="12.75">
      <c r="B30" s="13"/>
      <c r="C30" s="14"/>
      <c r="D30" s="14"/>
      <c r="E30" s="14"/>
      <c r="F30" s="14"/>
      <c r="G30" s="14"/>
      <c r="H30" s="14"/>
      <c r="I30" s="14"/>
      <c r="J30" s="14"/>
      <c r="K30" s="14"/>
      <c r="L30" s="14"/>
      <c r="M30" s="14"/>
      <c r="N30" s="14"/>
      <c r="O30" s="14"/>
      <c r="P30" s="15"/>
    </row>
    <row r="31" spans="2:16" ht="12.75">
      <c r="B31" s="13"/>
      <c r="C31" s="14"/>
      <c r="D31" s="14"/>
      <c r="E31" s="14"/>
      <c r="F31" s="14"/>
      <c r="G31" s="14"/>
      <c r="H31" s="14"/>
      <c r="I31" s="14"/>
      <c r="J31" s="14"/>
      <c r="K31" s="14"/>
      <c r="L31" s="14"/>
      <c r="M31" s="14"/>
      <c r="N31" s="14"/>
      <c r="O31" s="14"/>
      <c r="P31" s="15"/>
    </row>
    <row r="32" spans="2:16" ht="12.75">
      <c r="B32" s="13"/>
      <c r="C32" s="14"/>
      <c r="D32" s="14"/>
      <c r="E32" s="14"/>
      <c r="F32" s="14"/>
      <c r="G32" s="14"/>
      <c r="H32" s="14"/>
      <c r="I32" s="14"/>
      <c r="J32" s="14"/>
      <c r="K32" s="14"/>
      <c r="L32" s="14"/>
      <c r="M32" s="14"/>
      <c r="N32" s="14"/>
      <c r="O32" s="14"/>
      <c r="P32" s="15"/>
    </row>
    <row r="33" spans="2:16" ht="13.5" thickBot="1">
      <c r="B33" s="13"/>
      <c r="C33" s="14"/>
      <c r="D33" s="14"/>
      <c r="E33" s="14"/>
      <c r="F33" s="14"/>
      <c r="G33" s="14"/>
      <c r="H33" s="14"/>
      <c r="I33" s="14"/>
      <c r="J33" s="14"/>
      <c r="K33" s="14"/>
      <c r="L33" s="14"/>
      <c r="M33" s="14"/>
      <c r="N33" s="14"/>
      <c r="O33" s="14"/>
      <c r="P33" s="15"/>
    </row>
    <row r="34" spans="2:16" ht="3" customHeight="1" thickTop="1">
      <c r="B34" s="13"/>
      <c r="C34" s="14"/>
      <c r="D34" s="46"/>
      <c r="E34" s="46"/>
      <c r="F34" s="46"/>
      <c r="G34" s="46"/>
      <c r="H34" s="46"/>
      <c r="I34" s="46"/>
      <c r="J34" s="46"/>
      <c r="K34" s="46"/>
      <c r="L34" s="46"/>
      <c r="M34" s="46"/>
      <c r="N34" s="46"/>
      <c r="O34" s="2"/>
      <c r="P34" s="15"/>
    </row>
    <row r="35" spans="2:16" ht="12.75">
      <c r="B35" s="13"/>
      <c r="C35" s="14"/>
      <c r="D35" s="14"/>
      <c r="E35" s="14"/>
      <c r="F35" s="14"/>
      <c r="G35" s="14"/>
      <c r="H35" s="14"/>
      <c r="I35" s="14"/>
      <c r="J35" s="14"/>
      <c r="K35" s="14"/>
      <c r="L35" s="14"/>
      <c r="M35" s="14"/>
      <c r="N35" s="14"/>
      <c r="O35" s="14"/>
      <c r="P35" s="15"/>
    </row>
    <row r="36" spans="2:16" ht="12.75">
      <c r="B36" s="13"/>
      <c r="C36" s="14"/>
      <c r="D36" s="14"/>
      <c r="E36" s="14"/>
      <c r="F36" s="14"/>
      <c r="G36" s="14"/>
      <c r="H36" s="14"/>
      <c r="I36" s="14"/>
      <c r="J36" s="14"/>
      <c r="K36" s="14"/>
      <c r="L36" s="14"/>
      <c r="M36" s="14"/>
      <c r="N36" s="14"/>
      <c r="O36" s="14"/>
      <c r="P36" s="15"/>
    </row>
    <row r="37" spans="2:16" ht="12.75">
      <c r="B37" s="13"/>
      <c r="C37" s="14"/>
      <c r="D37" s="14"/>
      <c r="E37" s="14"/>
      <c r="F37" s="14"/>
      <c r="G37" s="14"/>
      <c r="H37" s="14"/>
      <c r="I37" s="14"/>
      <c r="J37" s="14"/>
      <c r="K37" s="14"/>
      <c r="L37" s="14"/>
      <c r="M37" s="14"/>
      <c r="N37" s="14"/>
      <c r="O37" s="14"/>
      <c r="P37" s="15"/>
    </row>
    <row r="38" spans="2:16" ht="12.75">
      <c r="B38" s="13"/>
      <c r="C38" s="14"/>
      <c r="D38" s="14"/>
      <c r="E38" s="14"/>
      <c r="F38" s="14"/>
      <c r="G38" s="14"/>
      <c r="H38" s="14"/>
      <c r="I38" s="14"/>
      <c r="J38" s="14"/>
      <c r="K38" s="14"/>
      <c r="L38" s="14"/>
      <c r="M38" s="14"/>
      <c r="N38" s="14"/>
      <c r="O38" s="14"/>
      <c r="P38" s="15"/>
    </row>
    <row r="39" spans="2:16" ht="0.75" customHeight="1" thickBot="1">
      <c r="B39" s="16"/>
      <c r="C39" s="17"/>
      <c r="D39" s="17"/>
      <c r="E39" s="17"/>
      <c r="F39" s="17"/>
      <c r="G39" s="17"/>
      <c r="H39" s="17"/>
      <c r="I39" s="17"/>
      <c r="J39" s="17"/>
      <c r="K39" s="17"/>
      <c r="L39" s="17"/>
      <c r="M39" s="17"/>
      <c r="N39" s="17"/>
      <c r="O39" s="17"/>
      <c r="P39" s="18"/>
    </row>
    <row r="40" ht="13.5" thickTop="1"/>
  </sheetData>
  <printOptions horizontalCentered="1" verticalCentered="1"/>
  <pageMargins left="0.75" right="0.75" top="0.5" bottom="0.5" header="0.5" footer="0.5"/>
  <pageSetup blackAndWhite="1" fitToHeight="1" fitToWidth="1" orientation="landscape"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J1">
      <selection activeCell="A1" sqref="A1"/>
    </sheetView>
  </sheetViews>
  <sheetFormatPr defaultColWidth="0.9921875" defaultRowHeight="5.25" customHeight="1"/>
  <cols>
    <col min="1" max="16384" width="0.9921875" style="68" customWidth="1"/>
  </cols>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Calcolo rata mutuo</dc:title>
  <dc:subject/>
  <dc:creator>Studiobadodi.com</dc:creator>
  <cp:keywords/>
  <dc:description/>
  <cp:lastModifiedBy>Valerio Bergamini</cp:lastModifiedBy>
  <cp:lastPrinted>2000-04-17T11:00:50Z</cp:lastPrinted>
  <dcterms:created xsi:type="dcterms:W3CDTF">1995-07-05T11:34:37Z</dcterms:created>
  <dcterms:modified xsi:type="dcterms:W3CDTF">2000-04-17T11:26:09Z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ome" linkTarget="vital1">
    <vt:lpwstr>#RIF!</vt:lpwstr>
  </property>
  <property fmtid="{D5CDD505-2E9C-101B-9397-08002B2CF9AE}" pid="3" name="Indirizzo" linkTarget="vital2">
    <vt:lpwstr>#RIF!</vt:lpwstr>
  </property>
  <property fmtid="{D5CDD505-2E9C-101B-9397-08002B2CF9AE}" pid="4" name="Città" linkTarget="vital4">
    <vt:lpwstr>#RIF!</vt:lpwstr>
  </property>
  <property fmtid="{D5CDD505-2E9C-101B-9397-08002B2CF9AE}" pid="5" name="Provincia" linkTarget="vital5">
    <vt:lpwstr>#RIF!</vt:lpwstr>
  </property>
  <property fmtid="{D5CDD505-2E9C-101B-9397-08002B2CF9AE}" pid="6" name="C.A.P." linkTarget="vital6">
    <vt:lpwstr>#RIF!</vt:lpwstr>
  </property>
  <property fmtid="{D5CDD505-2E9C-101B-9397-08002B2CF9AE}" pid="7" name="Numero telefonico" linkTarget="vital8">
    <vt:lpwstr>#RIF!</vt:lpwstr>
  </property>
  <property fmtid="{D5CDD505-2E9C-101B-9397-08002B2CF9AE}" pid="8" name="Numero fax" linkTarget="vital9">
    <vt:lpwstr>#RIF!</vt:lpwstr>
  </property>
  <property fmtid="{D5CDD505-2E9C-101B-9397-08002B2CF9AE}" pid="9" name="Finanziatore" linkTarget="data1">
    <vt:lpwstr/>
  </property>
  <property fmtid="{D5CDD505-2E9C-101B-9397-08002B2CF9AE}" pid="10" name="Quota capitale" linkTarget="data2">
    <vt:r8>100000000</vt:r8>
  </property>
  <property fmtid="{D5CDD505-2E9C-101B-9397-08002B2CF9AE}" pid="11" name="Tasso d'interesse" linkTarget="data3">
    <vt:r8>0.0725</vt:r8>
  </property>
  <property fmtid="{D5CDD505-2E9C-101B-9397-08002B2CF9AE}" pid="12" name="Numero di rate" linkTarget="NOMO">
    <vt:r8>240</vt:r8>
  </property>
</Properties>
</file>